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35" windowWidth="15480" windowHeight="11400" activeTab="2"/>
  </bookViews>
  <sheets>
    <sheet name="1st Quarter 2012" sheetId="4" r:id="rId1"/>
    <sheet name="2nd Quarter 2012" sheetId="7" r:id="rId2"/>
    <sheet name="3rd Quarter 2012" sheetId="8" r:id="rId3"/>
    <sheet name="4th Quarter 2012" sheetId="9" r:id="rId4"/>
    <sheet name="Totals" sheetId="1" r:id="rId5"/>
    <sheet name="Sheet1" sheetId="10" r:id="rId6"/>
  </sheets>
  <definedNames>
    <definedName name="_xlnm.Print_Area" localSheetId="0">'1st Quarter 2012'!$A$1:$R$180</definedName>
    <definedName name="_xlnm.Print_Area" localSheetId="1">'2nd Quarter 2012'!$A$1:$L$184</definedName>
    <definedName name="_xlnm.Print_Area" localSheetId="2">'3rd Quarter 2012'!$A$1:$R$194</definedName>
    <definedName name="_xlnm.Print_Area" localSheetId="3">'4th Quarter 2012'!$A$1:$R$191</definedName>
    <definedName name="_xlnm.Print_Titles" localSheetId="0">'1st Quarter 2012'!$5:$6</definedName>
    <definedName name="_xlnm.Print_Titles" localSheetId="1">'2nd Quarter 2012'!$5:$6</definedName>
    <definedName name="_xlnm.Print_Titles" localSheetId="2">'3rd Quarter 2012'!$5:$6</definedName>
    <definedName name="_xlnm.Print_Titles" localSheetId="3">'4th Quarter 2012'!$5:$6</definedName>
  </definedNames>
  <calcPr calcId="145621"/>
</workbook>
</file>

<file path=xl/calcChain.xml><?xml version="1.0" encoding="utf-8"?>
<calcChain xmlns="http://schemas.openxmlformats.org/spreadsheetml/2006/main">
  <c r="I126" i="8" l="1"/>
  <c r="R124" i="9" l="1"/>
  <c r="N124" i="9"/>
  <c r="M124" i="9"/>
  <c r="R121" i="9" l="1"/>
  <c r="Q121" i="9"/>
  <c r="R78" i="9" l="1"/>
  <c r="Q78" i="9"/>
  <c r="R98" i="9" l="1"/>
  <c r="Q98" i="9"/>
  <c r="N141" i="9" l="1"/>
  <c r="R82" i="9"/>
  <c r="Q82" i="9" s="1"/>
  <c r="N82" i="9"/>
  <c r="M82" i="9" s="1"/>
  <c r="R80" i="9"/>
  <c r="Q80" i="9"/>
  <c r="N80" i="9"/>
  <c r="M80" i="9" s="1"/>
  <c r="N79" i="9"/>
  <c r="Q79" i="9"/>
  <c r="R81" i="9"/>
  <c r="Q81" i="9"/>
  <c r="N81" i="9"/>
  <c r="M81" i="9" s="1"/>
  <c r="Q161" i="8" l="1"/>
  <c r="M161" i="8"/>
  <c r="R158" i="9"/>
  <c r="Q158" i="9" s="1"/>
  <c r="N50" i="8"/>
  <c r="R95" i="9"/>
  <c r="Q95" i="9" s="1"/>
  <c r="N96" i="9"/>
  <c r="M96" i="9" s="1"/>
  <c r="N95" i="9"/>
  <c r="M95" i="9" s="1"/>
  <c r="R90" i="9"/>
  <c r="Q90" i="9" s="1"/>
  <c r="N90" i="9"/>
  <c r="M90" i="9" s="1"/>
  <c r="R37" i="9"/>
  <c r="Q37" i="9" s="1"/>
  <c r="N37" i="9"/>
  <c r="M37" i="9" s="1"/>
  <c r="R35" i="9"/>
  <c r="Q35" i="9" s="1"/>
  <c r="N35" i="9"/>
  <c r="M35" i="9" s="1"/>
  <c r="R33" i="9"/>
  <c r="Q33" i="9" s="1"/>
  <c r="R162" i="9"/>
  <c r="Q162" i="9" s="1"/>
  <c r="N162" i="9"/>
  <c r="M162" i="9" s="1"/>
  <c r="R108" i="9"/>
  <c r="Q108" i="9" s="1"/>
  <c r="R107" i="9"/>
  <c r="Q107" i="9" s="1"/>
  <c r="M107" i="9"/>
  <c r="R106" i="9"/>
  <c r="Q106" i="9" s="1"/>
  <c r="R108" i="8"/>
  <c r="Q108" i="8" s="1"/>
  <c r="N108" i="8"/>
  <c r="M108" i="8" s="1"/>
  <c r="R107" i="8"/>
  <c r="Q107" i="8" s="1"/>
  <c r="M107" i="8"/>
  <c r="R106" i="8"/>
  <c r="Q106" i="8" s="1"/>
  <c r="R44" i="8"/>
  <c r="Q44" i="8" s="1"/>
  <c r="M44" i="8"/>
  <c r="R151" i="8"/>
  <c r="Q151" i="8" s="1"/>
  <c r="N151" i="8"/>
  <c r="M151" i="8" s="1"/>
  <c r="R36" i="8"/>
  <c r="Q36" i="8" s="1"/>
  <c r="N36" i="8"/>
  <c r="M36" i="8" s="1"/>
  <c r="R117" i="8"/>
  <c r="Q117" i="8" s="1"/>
  <c r="N117" i="8"/>
  <c r="M117" i="8" s="1"/>
  <c r="R38" i="8"/>
  <c r="Q38" i="8" s="1"/>
  <c r="N38" i="8"/>
  <c r="M38" i="8" s="1"/>
  <c r="R168" i="8"/>
  <c r="Q168" i="8" s="1"/>
  <c r="M91" i="8"/>
  <c r="R98" i="8"/>
  <c r="Q98" i="8"/>
  <c r="N98" i="8"/>
  <c r="M98" i="8"/>
  <c r="R97" i="8"/>
  <c r="Q97" i="8"/>
  <c r="N97" i="8"/>
  <c r="M97" i="8"/>
  <c r="R96" i="8"/>
  <c r="Q96" i="8"/>
  <c r="N96" i="8"/>
  <c r="M96" i="8"/>
  <c r="N49" i="8"/>
  <c r="M49" i="8"/>
  <c r="R49" i="8"/>
  <c r="Q49" i="8"/>
  <c r="N34" i="8"/>
  <c r="M34" i="8"/>
  <c r="R34" i="8"/>
  <c r="Q34" i="8"/>
  <c r="R81" i="8"/>
  <c r="Q81" i="8"/>
  <c r="N81" i="8"/>
  <c r="M81" i="8"/>
  <c r="R82" i="8"/>
  <c r="Q82" i="8"/>
  <c r="N82" i="8"/>
  <c r="M82" i="8"/>
  <c r="R165" i="8"/>
  <c r="Q165" i="8"/>
  <c r="N165" i="8"/>
  <c r="M165" i="8"/>
  <c r="N176" i="8"/>
  <c r="M176" i="8"/>
  <c r="R176" i="8"/>
  <c r="Q176" i="8"/>
  <c r="R11" i="8"/>
  <c r="N11" i="8"/>
  <c r="M11" i="8" s="1"/>
  <c r="N168" i="8"/>
  <c r="M168" i="8" s="1"/>
  <c r="L136" i="7"/>
  <c r="K136" i="7" s="1"/>
  <c r="G136" i="7"/>
  <c r="L118" i="7"/>
  <c r="K118" i="7" s="1"/>
  <c r="G118" i="7"/>
  <c r="H174" i="7"/>
  <c r="G174" i="7" s="1"/>
  <c r="K174" i="7"/>
  <c r="L75" i="7"/>
  <c r="L173" i="7"/>
  <c r="K173" i="7" s="1"/>
  <c r="H173" i="7"/>
  <c r="G173" i="7" s="1"/>
  <c r="L74" i="7"/>
  <c r="L73" i="7"/>
  <c r="L172" i="7"/>
  <c r="K172" i="7" s="1"/>
  <c r="H172" i="7"/>
  <c r="G172" i="7" s="1"/>
  <c r="L171" i="7"/>
  <c r="K171" i="7" s="1"/>
  <c r="G171" i="7"/>
  <c r="L167" i="7"/>
  <c r="K167" i="7" s="1"/>
  <c r="H167" i="7"/>
  <c r="G167" i="7" s="1"/>
  <c r="L170" i="7"/>
  <c r="K170" i="7" s="1"/>
  <c r="H170" i="7"/>
  <c r="G170" i="7" s="1"/>
  <c r="L168" i="7"/>
  <c r="K168" i="7" s="1"/>
  <c r="H168" i="7"/>
  <c r="G168" i="7" s="1"/>
  <c r="G23" i="7"/>
  <c r="M59" i="4"/>
  <c r="K180" i="4"/>
  <c r="N52" i="4"/>
  <c r="M52" i="4" s="1"/>
  <c r="L180" i="4"/>
  <c r="R163" i="4"/>
  <c r="Q163" i="4"/>
  <c r="N163" i="4"/>
  <c r="M163" i="4"/>
  <c r="R162" i="4"/>
  <c r="Q162" i="4"/>
  <c r="N162" i="4"/>
  <c r="M162" i="4"/>
  <c r="R161" i="4"/>
  <c r="Q161" i="4"/>
  <c r="N161" i="4"/>
  <c r="M161" i="4"/>
  <c r="R160" i="4"/>
  <c r="Q160" i="4"/>
  <c r="N160" i="4"/>
  <c r="M160" i="4"/>
  <c r="R159" i="4"/>
  <c r="Q159" i="4"/>
  <c r="N159" i="4"/>
  <c r="M159" i="4"/>
  <c r="R158" i="4"/>
  <c r="Q158" i="4"/>
  <c r="N158" i="4"/>
  <c r="M158" i="4"/>
  <c r="R157" i="4"/>
  <c r="Q157" i="4"/>
  <c r="N157" i="4"/>
  <c r="M157" i="4"/>
  <c r="R156" i="4"/>
  <c r="Q156" i="4"/>
  <c r="N156" i="4"/>
  <c r="M156" i="4"/>
  <c r="R155" i="4"/>
  <c r="Q155" i="4"/>
  <c r="N155" i="4"/>
  <c r="M155" i="4"/>
  <c r="R154" i="4"/>
  <c r="Q154" i="4"/>
  <c r="N154" i="4"/>
  <c r="M154" i="4"/>
  <c r="R153" i="4"/>
  <c r="Q153" i="4"/>
  <c r="N153" i="4"/>
  <c r="M153" i="4"/>
  <c r="R152" i="4"/>
  <c r="Q152" i="4"/>
  <c r="N152" i="4"/>
  <c r="M152" i="4"/>
  <c r="R151" i="4"/>
  <c r="Q151" i="4"/>
  <c r="N151" i="4"/>
  <c r="M151" i="4"/>
  <c r="R150" i="4"/>
  <c r="Q150" i="4"/>
  <c r="N150" i="4"/>
  <c r="M150" i="4"/>
  <c r="R149" i="4"/>
  <c r="Q149" i="4"/>
  <c r="N149" i="4"/>
  <c r="M149" i="4"/>
  <c r="R148" i="4"/>
  <c r="Q148" i="4"/>
  <c r="N148" i="4"/>
  <c r="M148" i="4"/>
  <c r="R147" i="4"/>
  <c r="Q147" i="4"/>
  <c r="N147" i="4"/>
  <c r="M147" i="4"/>
  <c r="R146" i="4"/>
  <c r="Q146" i="4"/>
  <c r="M146" i="4"/>
  <c r="R145" i="4"/>
  <c r="Q145" i="4"/>
  <c r="M145" i="4"/>
  <c r="R144" i="4"/>
  <c r="Q144" i="4"/>
  <c r="M144" i="4"/>
  <c r="R143" i="4"/>
  <c r="Q143" i="4" s="1"/>
  <c r="N143" i="4"/>
  <c r="M143" i="4"/>
  <c r="R142" i="4"/>
  <c r="Q142" i="4" s="1"/>
  <c r="N142" i="4"/>
  <c r="M142" i="4" s="1"/>
  <c r="R141" i="4"/>
  <c r="Q141" i="4" s="1"/>
  <c r="N141" i="4"/>
  <c r="M141" i="4" s="1"/>
  <c r="R140" i="4"/>
  <c r="Q140" i="4" s="1"/>
  <c r="M140" i="4"/>
  <c r="R139" i="4"/>
  <c r="Q139" i="4" s="1"/>
  <c r="M139" i="4"/>
  <c r="R138" i="4"/>
  <c r="Q138" i="4"/>
  <c r="M138" i="4"/>
  <c r="R137" i="4"/>
  <c r="Q137" i="4"/>
  <c r="N137" i="4"/>
  <c r="M137" i="4" s="1"/>
  <c r="R136" i="4"/>
  <c r="Q136" i="4"/>
  <c r="M136" i="4"/>
  <c r="R135" i="4"/>
  <c r="Q135" i="4" s="1"/>
  <c r="N135" i="4"/>
  <c r="M135" i="4"/>
  <c r="R134" i="4"/>
  <c r="Q134" i="4" s="1"/>
  <c r="N134" i="4"/>
  <c r="M134" i="4" s="1"/>
  <c r="R133" i="4"/>
  <c r="Q133" i="4" s="1"/>
  <c r="N133" i="4"/>
  <c r="M133" i="4" s="1"/>
  <c r="R132" i="4"/>
  <c r="Q132" i="4" s="1"/>
  <c r="N132" i="4"/>
  <c r="M132" i="4"/>
  <c r="R131" i="4"/>
  <c r="Q131" i="4" s="1"/>
  <c r="N131" i="4"/>
  <c r="M131" i="4"/>
  <c r="R130" i="4"/>
  <c r="Q130" i="4" s="1"/>
  <c r="N130" i="4"/>
  <c r="M130" i="4" s="1"/>
  <c r="R129" i="4"/>
  <c r="Q129" i="4" s="1"/>
  <c r="N129" i="4"/>
  <c r="M129" i="4" s="1"/>
  <c r="R128" i="4"/>
  <c r="Q128" i="4" s="1"/>
  <c r="N128" i="4"/>
  <c r="M128" i="4"/>
  <c r="R127" i="4"/>
  <c r="Q127" i="4" s="1"/>
  <c r="N127" i="4"/>
  <c r="M127" i="4"/>
  <c r="R126" i="4"/>
  <c r="Q126" i="4" s="1"/>
  <c r="N126" i="4"/>
  <c r="M126" i="4" s="1"/>
  <c r="R125" i="4"/>
  <c r="Q125" i="4" s="1"/>
  <c r="N125" i="4"/>
  <c r="M125" i="4" s="1"/>
  <c r="R124" i="4"/>
  <c r="Q124" i="4" s="1"/>
  <c r="N124" i="4"/>
  <c r="M124" i="4"/>
  <c r="R123" i="4"/>
  <c r="Q123" i="4" s="1"/>
  <c r="N123" i="4"/>
  <c r="M123" i="4"/>
  <c r="R122" i="4"/>
  <c r="Q122" i="4" s="1"/>
  <c r="N122" i="4"/>
  <c r="M122" i="4" s="1"/>
  <c r="R121" i="4"/>
  <c r="Q121" i="4" s="1"/>
  <c r="N121" i="4"/>
  <c r="M121" i="4" s="1"/>
  <c r="R120" i="4"/>
  <c r="Q120" i="4" s="1"/>
  <c r="N120" i="4"/>
  <c r="M120" i="4"/>
  <c r="R119" i="4"/>
  <c r="Q119" i="4" s="1"/>
  <c r="N119" i="4"/>
  <c r="M119" i="4"/>
  <c r="R118" i="4"/>
  <c r="Q118" i="4" s="1"/>
  <c r="N118" i="4"/>
  <c r="M118" i="4" s="1"/>
  <c r="R117" i="4"/>
  <c r="Q117" i="4" s="1"/>
  <c r="N117" i="4"/>
  <c r="M117" i="4" s="1"/>
  <c r="R116" i="4"/>
  <c r="Q116" i="4" s="1"/>
  <c r="N116" i="4"/>
  <c r="M116" i="4"/>
  <c r="Q114" i="4"/>
  <c r="M114" i="4"/>
  <c r="R113" i="4"/>
  <c r="Q113" i="4"/>
  <c r="M113" i="4"/>
  <c r="R112" i="4"/>
  <c r="Q112" i="4"/>
  <c r="N112" i="4"/>
  <c r="M112" i="4" s="1"/>
  <c r="R111" i="4"/>
  <c r="Q111" i="4"/>
  <c r="M111" i="4"/>
  <c r="R110" i="4"/>
  <c r="Q110" i="4" s="1"/>
  <c r="N110" i="4"/>
  <c r="M110" i="4"/>
  <c r="R109" i="4"/>
  <c r="Q109" i="4" s="1"/>
  <c r="N109" i="4"/>
  <c r="M109" i="4" s="1"/>
  <c r="R108" i="4"/>
  <c r="Q108" i="4" s="1"/>
  <c r="N108" i="4"/>
  <c r="M108" i="4" s="1"/>
  <c r="R107" i="4"/>
  <c r="Q107" i="4" s="1"/>
  <c r="N107" i="4"/>
  <c r="M107" i="4"/>
  <c r="R106" i="4"/>
  <c r="Q106" i="4" s="1"/>
  <c r="N106" i="4"/>
  <c r="R105" i="4"/>
  <c r="Q105" i="4"/>
  <c r="N105" i="4"/>
  <c r="M105" i="4" s="1"/>
  <c r="R104" i="4"/>
  <c r="Q104" i="4"/>
  <c r="N104" i="4"/>
  <c r="M104" i="4" s="1"/>
  <c r="R103" i="4"/>
  <c r="Q103" i="4"/>
  <c r="N103" i="4"/>
  <c r="M103" i="4" s="1"/>
  <c r="R102" i="4"/>
  <c r="Q102" i="4"/>
  <c r="N102" i="4"/>
  <c r="M102" i="4" s="1"/>
  <c r="R101" i="4"/>
  <c r="Q101" i="4"/>
  <c r="M101" i="4"/>
  <c r="R100" i="4"/>
  <c r="Q100" i="4"/>
  <c r="N100" i="4"/>
  <c r="M100" i="4" s="1"/>
  <c r="R99" i="4"/>
  <c r="Q99" i="4" s="1"/>
  <c r="N99" i="4"/>
  <c r="M99" i="4" s="1"/>
  <c r="R98" i="4"/>
  <c r="Q98" i="4" s="1"/>
  <c r="N98" i="4"/>
  <c r="M98" i="4" s="1"/>
  <c r="R97" i="4"/>
  <c r="Q97" i="4"/>
  <c r="N97" i="4"/>
  <c r="M97" i="4" s="1"/>
  <c r="R96" i="4"/>
  <c r="Q96" i="4"/>
  <c r="R95" i="4"/>
  <c r="Q95" i="4" s="1"/>
  <c r="N95" i="4"/>
  <c r="M95" i="4" s="1"/>
  <c r="R94" i="4"/>
  <c r="Q94" i="4" s="1"/>
  <c r="N94" i="4"/>
  <c r="M94" i="4" s="1"/>
  <c r="R93" i="4"/>
  <c r="Q93" i="4" s="1"/>
  <c r="N93" i="4"/>
  <c r="M93" i="4"/>
  <c r="R92" i="4"/>
  <c r="Q92" i="4" s="1"/>
  <c r="N92" i="4"/>
  <c r="M92" i="4"/>
  <c r="R91" i="4"/>
  <c r="Q91" i="4" s="1"/>
  <c r="N91" i="4"/>
  <c r="M91" i="4" s="1"/>
  <c r="R90" i="4"/>
  <c r="Q90" i="4" s="1"/>
  <c r="N90" i="4"/>
  <c r="M90" i="4" s="1"/>
  <c r="R89" i="4"/>
  <c r="Q89" i="4" s="1"/>
  <c r="N89" i="4"/>
  <c r="M89" i="4"/>
  <c r="R88" i="4"/>
  <c r="Q88" i="4" s="1"/>
  <c r="N88" i="4"/>
  <c r="M88" i="4"/>
  <c r="R87" i="4"/>
  <c r="Q87" i="4" s="1"/>
  <c r="M87" i="4"/>
  <c r="R86" i="4"/>
  <c r="Q86" i="4"/>
  <c r="N86" i="4"/>
  <c r="M86" i="4" s="1"/>
  <c r="R85" i="4"/>
  <c r="Q85" i="4"/>
  <c r="N85" i="4"/>
  <c r="M85" i="4" s="1"/>
  <c r="R84" i="4"/>
  <c r="Q84" i="4"/>
  <c r="N84" i="4"/>
  <c r="M84" i="4" s="1"/>
  <c r="R83" i="4"/>
  <c r="Q83" i="4"/>
  <c r="N83" i="4"/>
  <c r="M83" i="4" s="1"/>
  <c r="R82" i="4"/>
  <c r="Q82" i="4"/>
  <c r="N82" i="4"/>
  <c r="M82" i="4" s="1"/>
  <c r="R81" i="4"/>
  <c r="Q81" i="4"/>
  <c r="R80" i="4"/>
  <c r="Q80" i="4" s="1"/>
  <c r="N80" i="4"/>
  <c r="M80" i="4"/>
  <c r="R79" i="4"/>
  <c r="Q79" i="4" s="1"/>
  <c r="N79" i="4"/>
  <c r="M79" i="4"/>
  <c r="R78" i="4"/>
  <c r="Q78" i="4" s="1"/>
  <c r="N78" i="4"/>
  <c r="M78" i="4"/>
  <c r="R77" i="4"/>
  <c r="Q77" i="4" s="1"/>
  <c r="N77" i="4"/>
  <c r="M77" i="4"/>
  <c r="R76" i="4"/>
  <c r="Q76" i="4" s="1"/>
  <c r="N76" i="4"/>
  <c r="M76" i="4"/>
  <c r="R75" i="4"/>
  <c r="Q75" i="4" s="1"/>
  <c r="N75" i="4"/>
  <c r="M75" i="4"/>
  <c r="R74" i="4"/>
  <c r="Q74" i="4" s="1"/>
  <c r="N74" i="4"/>
  <c r="M74" i="4"/>
  <c r="R73" i="4"/>
  <c r="Q73" i="4" s="1"/>
  <c r="N73" i="4"/>
  <c r="M73" i="4"/>
  <c r="R72" i="4"/>
  <c r="Q72" i="4" s="1"/>
  <c r="N72" i="4"/>
  <c r="M72" i="4"/>
  <c r="R71" i="4"/>
  <c r="Q71" i="4" s="1"/>
  <c r="N71" i="4"/>
  <c r="M71" i="4"/>
  <c r="R70" i="4"/>
  <c r="Q70" i="4" s="1"/>
  <c r="N70" i="4"/>
  <c r="M70" i="4"/>
  <c r="R69" i="4"/>
  <c r="Q69" i="4" s="1"/>
  <c r="N69" i="4"/>
  <c r="M69" i="4"/>
  <c r="R68" i="4"/>
  <c r="Q68" i="4" s="1"/>
  <c r="N68" i="4"/>
  <c r="M68" i="4"/>
  <c r="R67" i="4"/>
  <c r="Q67" i="4" s="1"/>
  <c r="N67" i="4"/>
  <c r="M67" i="4"/>
  <c r="R66" i="4"/>
  <c r="Q66" i="4" s="1"/>
  <c r="N66" i="4"/>
  <c r="M66" i="4"/>
  <c r="R65" i="4"/>
  <c r="Q65" i="4" s="1"/>
  <c r="N65" i="4"/>
  <c r="M65" i="4"/>
  <c r="R64" i="4"/>
  <c r="Q64" i="4" s="1"/>
  <c r="M64" i="4"/>
  <c r="R63" i="4"/>
  <c r="Q63" i="4" s="1"/>
  <c r="M63" i="4"/>
  <c r="R62" i="4"/>
  <c r="Q62" i="4" s="1"/>
  <c r="M62" i="4"/>
  <c r="R61" i="4"/>
  <c r="Q61" i="4"/>
  <c r="N61" i="4"/>
  <c r="M61" i="4" s="1"/>
  <c r="R58" i="4"/>
  <c r="Q58" i="4" s="1"/>
  <c r="N58" i="4"/>
  <c r="M58" i="4" s="1"/>
  <c r="R57" i="4"/>
  <c r="Q57" i="4" s="1"/>
  <c r="N57" i="4"/>
  <c r="M57" i="4" s="1"/>
  <c r="R56" i="4"/>
  <c r="Q56" i="4" s="1"/>
  <c r="N56" i="4"/>
  <c r="M56" i="4" s="1"/>
  <c r="R55" i="4"/>
  <c r="Q55" i="4" s="1"/>
  <c r="N55" i="4"/>
  <c r="M55" i="4" s="1"/>
  <c r="R54" i="4"/>
  <c r="Q54" i="4" s="1"/>
  <c r="N54" i="4"/>
  <c r="M54" i="4" s="1"/>
  <c r="R53" i="4"/>
  <c r="Q53" i="4"/>
  <c r="N53" i="4"/>
  <c r="M53" i="4" s="1"/>
  <c r="R52" i="4"/>
  <c r="Q52" i="4" s="1"/>
  <c r="R51" i="4"/>
  <c r="Q51" i="4" s="1"/>
  <c r="N51" i="4"/>
  <c r="M51" i="4"/>
  <c r="R50" i="4"/>
  <c r="Q50" i="4" s="1"/>
  <c r="N50" i="4"/>
  <c r="M50" i="4" s="1"/>
  <c r="R49" i="4"/>
  <c r="Q49" i="4" s="1"/>
  <c r="N49" i="4"/>
  <c r="M49" i="4" s="1"/>
  <c r="R48" i="4"/>
  <c r="Q48" i="4" s="1"/>
  <c r="N48" i="4"/>
  <c r="M48" i="4" s="1"/>
  <c r="R47" i="4"/>
  <c r="Q47" i="4" s="1"/>
  <c r="N47" i="4"/>
  <c r="M47" i="4" s="1"/>
  <c r="R46" i="4"/>
  <c r="Q46" i="4" s="1"/>
  <c r="N46" i="4"/>
  <c r="M46" i="4" s="1"/>
  <c r="R45" i="4"/>
  <c r="Q45" i="4" s="1"/>
  <c r="N45" i="4"/>
  <c r="M45" i="4"/>
  <c r="R44" i="4"/>
  <c r="Q44" i="4" s="1"/>
  <c r="N44" i="4"/>
  <c r="M44" i="4" s="1"/>
  <c r="R43" i="4"/>
  <c r="Q43" i="4" s="1"/>
  <c r="N43" i="4"/>
  <c r="M43" i="4"/>
  <c r="R42" i="4"/>
  <c r="Q42" i="4" s="1"/>
  <c r="N42" i="4"/>
  <c r="M42" i="4" s="1"/>
  <c r="R41" i="4"/>
  <c r="Q41" i="4" s="1"/>
  <c r="N41" i="4"/>
  <c r="M41" i="4" s="1"/>
  <c r="R40" i="4"/>
  <c r="Q40" i="4" s="1"/>
  <c r="N40" i="4"/>
  <c r="M40" i="4" s="1"/>
  <c r="R39" i="4"/>
  <c r="Q39" i="4" s="1"/>
  <c r="N39" i="4"/>
  <c r="M39" i="4" s="1"/>
  <c r="R38" i="4"/>
  <c r="Q38" i="4" s="1"/>
  <c r="N38" i="4"/>
  <c r="M38" i="4" s="1"/>
  <c r="R37" i="4"/>
  <c r="Q37" i="4" s="1"/>
  <c r="N37" i="4"/>
  <c r="M37" i="4"/>
  <c r="R36" i="4"/>
  <c r="Q36" i="4" s="1"/>
  <c r="N36" i="4"/>
  <c r="M36" i="4" s="1"/>
  <c r="R35" i="4"/>
  <c r="Q35" i="4" s="1"/>
  <c r="N35" i="4"/>
  <c r="M35" i="4"/>
  <c r="R34" i="4"/>
  <c r="Q34" i="4" s="1"/>
  <c r="N34" i="4"/>
  <c r="M34" i="4" s="1"/>
  <c r="R33" i="4"/>
  <c r="Q33" i="4" s="1"/>
  <c r="N33" i="4"/>
  <c r="M33" i="4" s="1"/>
  <c r="R32" i="4"/>
  <c r="Q32" i="4" s="1"/>
  <c r="N32" i="4"/>
  <c r="M32" i="4" s="1"/>
  <c r="R31" i="4"/>
  <c r="Q31" i="4" s="1"/>
  <c r="N31" i="4"/>
  <c r="M31" i="4" s="1"/>
  <c r="R30" i="4"/>
  <c r="Q30" i="4" s="1"/>
  <c r="N30" i="4"/>
  <c r="M30" i="4" s="1"/>
  <c r="R29" i="4"/>
  <c r="Q29" i="4" s="1"/>
  <c r="N29" i="4"/>
  <c r="M29" i="4"/>
  <c r="R28" i="4"/>
  <c r="Q28" i="4" s="1"/>
  <c r="N28" i="4"/>
  <c r="M28" i="4"/>
  <c r="R27" i="4"/>
  <c r="Q27" i="4" s="1"/>
  <c r="N27" i="4"/>
  <c r="M27" i="4"/>
  <c r="R26" i="4"/>
  <c r="Q26" i="4" s="1"/>
  <c r="N26" i="4"/>
  <c r="M26" i="4"/>
  <c r="R25" i="4"/>
  <c r="Q25" i="4" s="1"/>
  <c r="N25" i="4"/>
  <c r="M25" i="4"/>
  <c r="R24" i="4"/>
  <c r="Q24" i="4" s="1"/>
  <c r="N24" i="4"/>
  <c r="M24" i="4"/>
  <c r="R23" i="4"/>
  <c r="Q23" i="4" s="1"/>
  <c r="R22" i="4"/>
  <c r="Q22" i="4"/>
  <c r="N22" i="4"/>
  <c r="M22" i="4" s="1"/>
  <c r="R21" i="4"/>
  <c r="Q21" i="4"/>
  <c r="N21" i="4"/>
  <c r="M21" i="4" s="1"/>
  <c r="R20" i="4"/>
  <c r="Q20" i="4"/>
  <c r="N20" i="4"/>
  <c r="M20" i="4" s="1"/>
  <c r="R19" i="4"/>
  <c r="Q19" i="4"/>
  <c r="N19" i="4"/>
  <c r="M19" i="4" s="1"/>
  <c r="R18" i="4"/>
  <c r="Q18" i="4"/>
  <c r="N18" i="4"/>
  <c r="M18" i="4" s="1"/>
  <c r="R17" i="4"/>
  <c r="Q17" i="4"/>
  <c r="N17" i="4"/>
  <c r="M17" i="4" s="1"/>
  <c r="R16" i="4"/>
  <c r="Q16" i="4"/>
  <c r="N16" i="4"/>
  <c r="M16" i="4" s="1"/>
  <c r="R15" i="4"/>
  <c r="Q15" i="4"/>
  <c r="N15" i="4"/>
  <c r="M15" i="4" s="1"/>
  <c r="R14" i="4"/>
  <c r="Q14" i="4"/>
  <c r="N14" i="4"/>
  <c r="M14" i="4" s="1"/>
  <c r="R13" i="4"/>
  <c r="Q13" i="4"/>
  <c r="N13" i="4"/>
  <c r="M13" i="4" s="1"/>
  <c r="R12" i="4"/>
  <c r="Q12" i="4"/>
  <c r="N12" i="4"/>
  <c r="M12" i="4" s="1"/>
  <c r="R11" i="4"/>
  <c r="Q11" i="4"/>
  <c r="N11" i="4"/>
  <c r="M11" i="4" s="1"/>
  <c r="R10" i="4"/>
  <c r="Q10" i="4"/>
  <c r="N10" i="4"/>
  <c r="M10" i="4" s="1"/>
  <c r="R9" i="4"/>
  <c r="Q9" i="4"/>
  <c r="N9" i="4"/>
  <c r="M9" i="4" s="1"/>
  <c r="R8" i="4"/>
  <c r="Q8" i="4"/>
  <c r="N8" i="4"/>
  <c r="M8" i="4" s="1"/>
  <c r="R7" i="4"/>
  <c r="N7" i="4"/>
  <c r="N164" i="4"/>
  <c r="M164" i="4" s="1"/>
  <c r="R164" i="4"/>
  <c r="Q164" i="4"/>
  <c r="N165" i="4"/>
  <c r="M165" i="4" s="1"/>
  <c r="R165" i="4"/>
  <c r="Q165" i="4"/>
  <c r="N166" i="4"/>
  <c r="M166" i="4" s="1"/>
  <c r="R166" i="4"/>
  <c r="Q166" i="4"/>
  <c r="M167" i="4"/>
  <c r="R167" i="4"/>
  <c r="Q167" i="4" s="1"/>
  <c r="N168" i="4"/>
  <c r="M168" i="4" s="1"/>
  <c r="R168" i="4"/>
  <c r="Q168" i="4" s="1"/>
  <c r="N169" i="4"/>
  <c r="M169" i="4" s="1"/>
  <c r="R169" i="4"/>
  <c r="N170" i="4"/>
  <c r="M170" i="4" s="1"/>
  <c r="R170" i="4"/>
  <c r="Q170" i="4" s="1"/>
  <c r="N171" i="4"/>
  <c r="M171" i="4" s="1"/>
  <c r="R171" i="4"/>
  <c r="Q171" i="4" s="1"/>
  <c r="N172" i="4"/>
  <c r="M172" i="4" s="1"/>
  <c r="R172" i="4"/>
  <c r="Q172" i="4" s="1"/>
  <c r="N173" i="4"/>
  <c r="M173" i="4" s="1"/>
  <c r="R173" i="4"/>
  <c r="Q173" i="4" s="1"/>
  <c r="N174" i="4"/>
  <c r="M174" i="4" s="1"/>
  <c r="R174" i="4"/>
  <c r="Q174" i="4" s="1"/>
  <c r="N175" i="4"/>
  <c r="M175" i="4" s="1"/>
  <c r="R175" i="4"/>
  <c r="Q175" i="4" s="1"/>
  <c r="N176" i="4"/>
  <c r="M176" i="4" s="1"/>
  <c r="R176" i="4"/>
  <c r="Q176" i="4" s="1"/>
  <c r="N177" i="4"/>
  <c r="M177" i="4" s="1"/>
  <c r="R177" i="4"/>
  <c r="Q177" i="4" s="1"/>
  <c r="N178" i="4"/>
  <c r="M178" i="4" s="1"/>
  <c r="R178" i="4"/>
  <c r="Q178" i="4" s="1"/>
  <c r="N179" i="4"/>
  <c r="M179" i="4" s="1"/>
  <c r="R179" i="4"/>
  <c r="Q179" i="4" s="1"/>
  <c r="O180" i="4"/>
  <c r="P180" i="4"/>
  <c r="L88" i="7"/>
  <c r="K88" i="7" s="1"/>
  <c r="L109" i="7"/>
  <c r="K109" i="7" s="1"/>
  <c r="H109" i="7"/>
  <c r="I184" i="7"/>
  <c r="F184" i="7"/>
  <c r="P191" i="9"/>
  <c r="O191" i="9"/>
  <c r="L191" i="9"/>
  <c r="K191" i="9"/>
  <c r="R190" i="9"/>
  <c r="Q190" i="9" s="1"/>
  <c r="N190" i="9"/>
  <c r="M190" i="9" s="1"/>
  <c r="R189" i="9"/>
  <c r="Q189" i="9" s="1"/>
  <c r="N189" i="9"/>
  <c r="M189" i="9" s="1"/>
  <c r="R188" i="9"/>
  <c r="Q188" i="9" s="1"/>
  <c r="N188" i="9"/>
  <c r="M188" i="9" s="1"/>
  <c r="R187" i="9"/>
  <c r="Q187" i="9"/>
  <c r="N187" i="9"/>
  <c r="M187" i="9" s="1"/>
  <c r="R186" i="9"/>
  <c r="Q186" i="9" s="1"/>
  <c r="N186" i="9"/>
  <c r="M186" i="9" s="1"/>
  <c r="R185" i="9"/>
  <c r="Q185" i="9" s="1"/>
  <c r="N185" i="9"/>
  <c r="M185" i="9" s="1"/>
  <c r="R184" i="9"/>
  <c r="Q184" i="9" s="1"/>
  <c r="N184" i="9"/>
  <c r="M184" i="9" s="1"/>
  <c r="R183" i="9"/>
  <c r="Q183" i="9" s="1"/>
  <c r="N183" i="9"/>
  <c r="M183" i="9" s="1"/>
  <c r="R182" i="9"/>
  <c r="Q182" i="9" s="1"/>
  <c r="N182" i="9"/>
  <c r="M182" i="9" s="1"/>
  <c r="R181" i="9"/>
  <c r="Q181" i="9" s="1"/>
  <c r="N181" i="9"/>
  <c r="M181" i="9" s="1"/>
  <c r="R180" i="9"/>
  <c r="Q180" i="9" s="1"/>
  <c r="N180" i="9"/>
  <c r="M180" i="9" s="1"/>
  <c r="R179" i="9"/>
  <c r="Q179" i="9" s="1"/>
  <c r="N179" i="9"/>
  <c r="M179" i="9" s="1"/>
  <c r="R178" i="9"/>
  <c r="Q178" i="9" s="1"/>
  <c r="N178" i="9"/>
  <c r="M178" i="9" s="1"/>
  <c r="R177" i="9"/>
  <c r="Q177" i="9" s="1"/>
  <c r="N177" i="9"/>
  <c r="M177" i="9" s="1"/>
  <c r="R176" i="9"/>
  <c r="Q176" i="9" s="1"/>
  <c r="N176" i="9"/>
  <c r="M176" i="9" s="1"/>
  <c r="R175" i="9"/>
  <c r="Q175" i="9"/>
  <c r="N175" i="9"/>
  <c r="M175" i="9" s="1"/>
  <c r="R174" i="9"/>
  <c r="Q174" i="9" s="1"/>
  <c r="N174" i="9"/>
  <c r="M174" i="9" s="1"/>
  <c r="R173" i="9"/>
  <c r="Q173" i="9" s="1"/>
  <c r="N173" i="9"/>
  <c r="M173" i="9" s="1"/>
  <c r="R53" i="9"/>
  <c r="Q53" i="9" s="1"/>
  <c r="N53" i="9"/>
  <c r="M53" i="9" s="1"/>
  <c r="R92" i="9"/>
  <c r="Q92" i="9" s="1"/>
  <c r="N92" i="9"/>
  <c r="M92" i="9" s="1"/>
  <c r="R10" i="9"/>
  <c r="R9" i="9"/>
  <c r="Q9" i="9" s="1"/>
  <c r="N9" i="9"/>
  <c r="M9" i="9" s="1"/>
  <c r="R129" i="9"/>
  <c r="Q129" i="9" s="1"/>
  <c r="N129" i="9"/>
  <c r="M129" i="9"/>
  <c r="R103" i="9"/>
  <c r="Q103" i="9" s="1"/>
  <c r="N103" i="9"/>
  <c r="M103" i="9" s="1"/>
  <c r="R22" i="9"/>
  <c r="Q22" i="9" s="1"/>
  <c r="N22" i="9"/>
  <c r="M22" i="9" s="1"/>
  <c r="R21" i="9"/>
  <c r="Q21" i="9" s="1"/>
  <c r="M21" i="9"/>
  <c r="R20" i="9"/>
  <c r="Q20" i="9" s="1"/>
  <c r="N20" i="9"/>
  <c r="M20" i="9" s="1"/>
  <c r="R89" i="9"/>
  <c r="Q89" i="9" s="1"/>
  <c r="N89" i="9"/>
  <c r="M89" i="9" s="1"/>
  <c r="R88" i="9"/>
  <c r="Q88" i="9" s="1"/>
  <c r="N88" i="9"/>
  <c r="M88" i="9" s="1"/>
  <c r="R87" i="9"/>
  <c r="Q87" i="9" s="1"/>
  <c r="N87" i="9"/>
  <c r="M87" i="9" s="1"/>
  <c r="R114" i="9"/>
  <c r="Q114" i="9" s="1"/>
  <c r="N114" i="9"/>
  <c r="M114" i="9" s="1"/>
  <c r="R76" i="9"/>
  <c r="Q76" i="9" s="1"/>
  <c r="M76" i="9"/>
  <c r="R167" i="9"/>
  <c r="Q167" i="9" s="1"/>
  <c r="N167" i="9"/>
  <c r="M167" i="9" s="1"/>
  <c r="R166" i="9"/>
  <c r="Q166" i="9" s="1"/>
  <c r="N166" i="9"/>
  <c r="M166" i="9" s="1"/>
  <c r="R154" i="9"/>
  <c r="Q154" i="9" s="1"/>
  <c r="M154" i="9"/>
  <c r="R153" i="9"/>
  <c r="Q153" i="9" s="1"/>
  <c r="M153" i="9"/>
  <c r="R171" i="9"/>
  <c r="Q171" i="9" s="1"/>
  <c r="M171" i="9"/>
  <c r="R44" i="9"/>
  <c r="Q44" i="9" s="1"/>
  <c r="N44" i="9"/>
  <c r="M44" i="9" s="1"/>
  <c r="R43" i="9"/>
  <c r="Q43" i="9" s="1"/>
  <c r="N43" i="9"/>
  <c r="M43" i="9" s="1"/>
  <c r="R161" i="9"/>
  <c r="Q161" i="9" s="1"/>
  <c r="M161" i="9"/>
  <c r="R160" i="9"/>
  <c r="Q160" i="9" s="1"/>
  <c r="M160" i="9"/>
  <c r="R159" i="9"/>
  <c r="Q159" i="9" s="1"/>
  <c r="M159" i="9"/>
  <c r="R94" i="9"/>
  <c r="Q94" i="9" s="1"/>
  <c r="M94" i="9"/>
  <c r="R77" i="9"/>
  <c r="Q77" i="9" s="1"/>
  <c r="N77" i="9"/>
  <c r="M77" i="9" s="1"/>
  <c r="R91" i="9"/>
  <c r="Q91" i="9" s="1"/>
  <c r="N91" i="9"/>
  <c r="M91" i="9" s="1"/>
  <c r="R19" i="9"/>
  <c r="Q19" i="9" s="1"/>
  <c r="N19" i="9"/>
  <c r="M19" i="9" s="1"/>
  <c r="R18" i="9"/>
  <c r="Q18" i="9" s="1"/>
  <c r="N18" i="9"/>
  <c r="M18" i="9" s="1"/>
  <c r="R17" i="9"/>
  <c r="Q17" i="9" s="1"/>
  <c r="N17" i="9"/>
  <c r="M17" i="9" s="1"/>
  <c r="R65" i="9"/>
  <c r="Q65" i="9" s="1"/>
  <c r="N65" i="9"/>
  <c r="M65" i="9" s="1"/>
  <c r="R64" i="9"/>
  <c r="Q64" i="9" s="1"/>
  <c r="N64" i="9"/>
  <c r="M64" i="9" s="1"/>
  <c r="R63" i="9"/>
  <c r="Q63" i="9" s="1"/>
  <c r="N63" i="9"/>
  <c r="M63" i="9" s="1"/>
  <c r="R62" i="9"/>
  <c r="Q62" i="9" s="1"/>
  <c r="N62" i="9"/>
  <c r="M62" i="9" s="1"/>
  <c r="R61" i="9"/>
  <c r="Q61" i="9" s="1"/>
  <c r="N61" i="9"/>
  <c r="M61" i="9" s="1"/>
  <c r="R60" i="9"/>
  <c r="Q60" i="9" s="1"/>
  <c r="N60" i="9"/>
  <c r="M60" i="9" s="1"/>
  <c r="R59" i="9"/>
  <c r="Q59" i="9" s="1"/>
  <c r="N59" i="9"/>
  <c r="M59" i="9" s="1"/>
  <c r="R58" i="9"/>
  <c r="Q58" i="9" s="1"/>
  <c r="N58" i="9"/>
  <c r="M58" i="9" s="1"/>
  <c r="R57" i="9"/>
  <c r="Q57" i="9" s="1"/>
  <c r="N57" i="9"/>
  <c r="M57" i="9" s="1"/>
  <c r="R56" i="9"/>
  <c r="Q56" i="9" s="1"/>
  <c r="N56" i="9"/>
  <c r="M56" i="9" s="1"/>
  <c r="R55" i="9"/>
  <c r="Q55" i="9" s="1"/>
  <c r="R54" i="9"/>
  <c r="Q54" i="9" s="1"/>
  <c r="N54" i="9"/>
  <c r="M54" i="9" s="1"/>
  <c r="R75" i="9"/>
  <c r="Q75" i="9" s="1"/>
  <c r="N75" i="9"/>
  <c r="M75" i="9" s="1"/>
  <c r="R74" i="9"/>
  <c r="Q74" i="9" s="1"/>
  <c r="N74" i="9"/>
  <c r="M74" i="9" s="1"/>
  <c r="R73" i="9"/>
  <c r="Q73" i="9" s="1"/>
  <c r="N73" i="9"/>
  <c r="M73" i="9" s="1"/>
  <c r="R42" i="9"/>
  <c r="Q42" i="9" s="1"/>
  <c r="M42" i="9"/>
  <c r="R41" i="9"/>
  <c r="Q41" i="9" s="1"/>
  <c r="M41" i="9"/>
  <c r="R86" i="9"/>
  <c r="Q86" i="9" s="1"/>
  <c r="N86" i="9"/>
  <c r="M86" i="9" s="1"/>
  <c r="R72" i="9"/>
  <c r="Q72" i="9" s="1"/>
  <c r="M72" i="9"/>
  <c r="R52" i="9"/>
  <c r="Q52" i="9" s="1"/>
  <c r="N52" i="9"/>
  <c r="M52" i="9" s="1"/>
  <c r="R51" i="9"/>
  <c r="Q51" i="9" s="1"/>
  <c r="N51" i="9"/>
  <c r="M51" i="9" s="1"/>
  <c r="R104" i="9"/>
  <c r="Q104" i="9" s="1"/>
  <c r="N104" i="9"/>
  <c r="M104" i="9" s="1"/>
  <c r="R130" i="9"/>
  <c r="Q130" i="9" s="1"/>
  <c r="N130" i="9"/>
  <c r="M130" i="9" s="1"/>
  <c r="R152" i="9"/>
  <c r="Q152" i="9" s="1"/>
  <c r="N152" i="9"/>
  <c r="M152" i="9" s="1"/>
  <c r="R49" i="9"/>
  <c r="Q49" i="9" s="1"/>
  <c r="N49" i="9"/>
  <c r="M49" i="9" s="1"/>
  <c r="R113" i="9"/>
  <c r="Q113" i="9" s="1"/>
  <c r="N113" i="9"/>
  <c r="M113" i="9" s="1"/>
  <c r="R156" i="9"/>
  <c r="Q156" i="9" s="1"/>
  <c r="N156" i="9"/>
  <c r="M156" i="9" s="1"/>
  <c r="R155" i="9"/>
  <c r="Q155" i="9" s="1"/>
  <c r="N155" i="9"/>
  <c r="M155" i="9" s="1"/>
  <c r="R12" i="9"/>
  <c r="Q12" i="9" s="1"/>
  <c r="N12" i="9"/>
  <c r="M12" i="9" s="1"/>
  <c r="R11" i="9"/>
  <c r="Q11" i="9" s="1"/>
  <c r="N11" i="9"/>
  <c r="M11" i="9" s="1"/>
  <c r="R7" i="9"/>
  <c r="Q7" i="9" s="1"/>
  <c r="M7" i="9"/>
  <c r="R71" i="9"/>
  <c r="Q71" i="9" s="1"/>
  <c r="N71" i="9"/>
  <c r="M71" i="9" s="1"/>
  <c r="R70" i="9"/>
  <c r="Q70" i="9" s="1"/>
  <c r="N70" i="9"/>
  <c r="M70" i="9" s="1"/>
  <c r="R69" i="9"/>
  <c r="Q69" i="9" s="1"/>
  <c r="N69" i="9"/>
  <c r="M69" i="9" s="1"/>
  <c r="R68" i="9"/>
  <c r="Q68" i="9" s="1"/>
  <c r="N68" i="9"/>
  <c r="M68" i="9" s="1"/>
  <c r="R67" i="9"/>
  <c r="Q67" i="9" s="1"/>
  <c r="N67" i="9"/>
  <c r="M67" i="9" s="1"/>
  <c r="R66" i="9"/>
  <c r="Q66" i="9" s="1"/>
  <c r="N66" i="9"/>
  <c r="M66" i="9" s="1"/>
  <c r="R32" i="9"/>
  <c r="Q32" i="9" s="1"/>
  <c r="N32" i="9"/>
  <c r="M32" i="9" s="1"/>
  <c r="R31" i="9"/>
  <c r="Q31" i="9" s="1"/>
  <c r="N31" i="9"/>
  <c r="M31" i="9" s="1"/>
  <c r="R169" i="9"/>
  <c r="Q169" i="9" s="1"/>
  <c r="M169" i="9"/>
  <c r="R8" i="9"/>
  <c r="Q8" i="9" s="1"/>
  <c r="N8" i="9"/>
  <c r="M8" i="9" s="1"/>
  <c r="R157" i="9"/>
  <c r="Q157" i="9" s="1"/>
  <c r="R111" i="9"/>
  <c r="Q111" i="9" s="1"/>
  <c r="N111" i="9"/>
  <c r="M111" i="9" s="1"/>
  <c r="R50" i="9"/>
  <c r="Q50" i="9" s="1"/>
  <c r="N50" i="9"/>
  <c r="M50" i="9" s="1"/>
  <c r="R23" i="9"/>
  <c r="Q23" i="9" s="1"/>
  <c r="N23" i="9"/>
  <c r="R45" i="9"/>
  <c r="Q45" i="9" s="1"/>
  <c r="N45" i="9"/>
  <c r="M45" i="9" s="1"/>
  <c r="R164" i="9"/>
  <c r="Q164" i="9" s="1"/>
  <c r="N164" i="9"/>
  <c r="M164" i="9" s="1"/>
  <c r="R163" i="9"/>
  <c r="Q163" i="9" s="1"/>
  <c r="N163" i="9"/>
  <c r="M163" i="9" s="1"/>
  <c r="R119" i="9"/>
  <c r="Q119" i="9" s="1"/>
  <c r="N119" i="9"/>
  <c r="M119" i="9" s="1"/>
  <c r="R118" i="9"/>
  <c r="Q118" i="9" s="1"/>
  <c r="N118" i="9"/>
  <c r="M118" i="9" s="1"/>
  <c r="R85" i="9"/>
  <c r="Q85" i="9" s="1"/>
  <c r="N85" i="9"/>
  <c r="M85" i="9" s="1"/>
  <c r="R112" i="9"/>
  <c r="Q112" i="9" s="1"/>
  <c r="N112" i="9"/>
  <c r="M112" i="9" s="1"/>
  <c r="R30" i="9"/>
  <c r="Q30" i="9" s="1"/>
  <c r="N30" i="9"/>
  <c r="M30" i="9" s="1"/>
  <c r="R29" i="9"/>
  <c r="Q29" i="9" s="1"/>
  <c r="N29" i="9"/>
  <c r="M29" i="9" s="1"/>
  <c r="R39" i="9"/>
  <c r="R38" i="9"/>
  <c r="Q38" i="9" s="1"/>
  <c r="N38" i="9"/>
  <c r="M38" i="9" s="1"/>
  <c r="R36" i="9"/>
  <c r="Q36" i="9" s="1"/>
  <c r="N36" i="9"/>
  <c r="M36" i="9" s="1"/>
  <c r="R83" i="9"/>
  <c r="Q83" i="9" s="1"/>
  <c r="N83" i="9"/>
  <c r="M83" i="9" s="1"/>
  <c r="R168" i="9"/>
  <c r="Q168" i="9" s="1"/>
  <c r="N168" i="9"/>
  <c r="M168" i="9" s="1"/>
  <c r="R15" i="9"/>
  <c r="Q15" i="9" s="1"/>
  <c r="N15" i="9"/>
  <c r="M15" i="9" s="1"/>
  <c r="R14" i="9"/>
  <c r="Q14" i="9" s="1"/>
  <c r="N14" i="9"/>
  <c r="M14" i="9" s="1"/>
  <c r="R13" i="9"/>
  <c r="Q13" i="9" s="1"/>
  <c r="N13" i="9"/>
  <c r="M13" i="9" s="1"/>
  <c r="R136" i="9"/>
  <c r="Q136" i="9" s="1"/>
  <c r="M136" i="9"/>
  <c r="R135" i="9"/>
  <c r="Q135" i="9" s="1"/>
  <c r="M135" i="9"/>
  <c r="R134" i="9"/>
  <c r="Q134" i="9" s="1"/>
  <c r="M134" i="9"/>
  <c r="R47" i="9"/>
  <c r="Q47" i="9" s="1"/>
  <c r="N47" i="9"/>
  <c r="M47" i="9" s="1"/>
  <c r="R46" i="9"/>
  <c r="Q46" i="9" s="1"/>
  <c r="N46" i="9"/>
  <c r="M46" i="9" s="1"/>
  <c r="R93" i="9"/>
  <c r="Q93" i="9" s="1"/>
  <c r="M93" i="9"/>
  <c r="R84" i="9"/>
  <c r="Q84" i="9" s="1"/>
  <c r="N84" i="9"/>
  <c r="M84" i="9" s="1"/>
  <c r="R142" i="9"/>
  <c r="Q142" i="9" s="1"/>
  <c r="N142" i="9"/>
  <c r="M142" i="9" s="1"/>
  <c r="R170" i="9"/>
  <c r="Q170" i="9" s="1"/>
  <c r="N170" i="9"/>
  <c r="M170" i="9" s="1"/>
  <c r="R110" i="9"/>
  <c r="Q110" i="9" s="1"/>
  <c r="N110" i="9"/>
  <c r="M110" i="9" s="1"/>
  <c r="R109" i="9"/>
  <c r="Q109" i="9" s="1"/>
  <c r="N109" i="9"/>
  <c r="M109" i="9" s="1"/>
  <c r="R123" i="9"/>
  <c r="Q123" i="9" s="1"/>
  <c r="N123" i="9"/>
  <c r="M123" i="9" s="1"/>
  <c r="R122" i="9"/>
  <c r="Q122" i="9" s="1"/>
  <c r="N122" i="9"/>
  <c r="M122" i="9" s="1"/>
  <c r="N121" i="9"/>
  <c r="M121" i="9" s="1"/>
  <c r="R120" i="9"/>
  <c r="Q120" i="9" s="1"/>
  <c r="N120" i="9"/>
  <c r="M120" i="9" s="1"/>
  <c r="R102" i="9"/>
  <c r="Q102" i="9" s="1"/>
  <c r="N102" i="9"/>
  <c r="M102" i="9" s="1"/>
  <c r="R101" i="9"/>
  <c r="Q101" i="9" s="1"/>
  <c r="N101" i="9"/>
  <c r="M101" i="9" s="1"/>
  <c r="R100" i="9"/>
  <c r="Q100" i="9" s="1"/>
  <c r="N100" i="9"/>
  <c r="M100" i="9" s="1"/>
  <c r="R99" i="9"/>
  <c r="Q99" i="9" s="1"/>
  <c r="N99" i="9"/>
  <c r="M99" i="9" s="1"/>
  <c r="R97" i="9"/>
  <c r="Q97" i="9" s="1"/>
  <c r="N97" i="9"/>
  <c r="M97" i="9" s="1"/>
  <c r="R28" i="9"/>
  <c r="Q28" i="9" s="1"/>
  <c r="N28" i="9"/>
  <c r="M28" i="9" s="1"/>
  <c r="R27" i="9"/>
  <c r="Q27" i="9" s="1"/>
  <c r="N27" i="9"/>
  <c r="M27" i="9" s="1"/>
  <c r="R26" i="9"/>
  <c r="Q26" i="9" s="1"/>
  <c r="N26" i="9"/>
  <c r="M26" i="9" s="1"/>
  <c r="R25" i="9"/>
  <c r="Q25" i="9" s="1"/>
  <c r="N25" i="9"/>
  <c r="M25" i="9" s="1"/>
  <c r="R24" i="9"/>
  <c r="Q24" i="9" s="1"/>
  <c r="N24" i="9"/>
  <c r="M24" i="9" s="1"/>
  <c r="R116" i="9"/>
  <c r="Q116" i="9" s="1"/>
  <c r="N116" i="9"/>
  <c r="M116" i="9" s="1"/>
  <c r="R115" i="9"/>
  <c r="Q115" i="9" s="1"/>
  <c r="N115" i="9"/>
  <c r="M115" i="9" s="1"/>
  <c r="R141" i="9"/>
  <c r="Q141" i="9" s="1"/>
  <c r="M141" i="9"/>
  <c r="R40" i="9"/>
  <c r="Q40" i="9" s="1"/>
  <c r="N40" i="9"/>
  <c r="M40" i="9" s="1"/>
  <c r="R128" i="9"/>
  <c r="Q128" i="9" s="1"/>
  <c r="N128" i="9"/>
  <c r="M128" i="9" s="1"/>
  <c r="R127" i="9"/>
  <c r="Q127" i="9" s="1"/>
  <c r="N127" i="9"/>
  <c r="M127" i="9" s="1"/>
  <c r="R126" i="9"/>
  <c r="Q126" i="9" s="1"/>
  <c r="N126" i="9"/>
  <c r="M126" i="9" s="1"/>
  <c r="R125" i="9"/>
  <c r="Q125" i="9" s="1"/>
  <c r="N125" i="9"/>
  <c r="M125" i="9" s="1"/>
  <c r="R172" i="9"/>
  <c r="Q172" i="9" s="1"/>
  <c r="N172" i="9"/>
  <c r="M172" i="9" s="1"/>
  <c r="R132" i="9"/>
  <c r="Q132" i="9" s="1"/>
  <c r="N132" i="9"/>
  <c r="M132" i="9" s="1"/>
  <c r="R151" i="9"/>
  <c r="Q151" i="9" s="1"/>
  <c r="N151" i="9"/>
  <c r="M151" i="9" s="1"/>
  <c r="R150" i="9"/>
  <c r="Q150" i="9" s="1"/>
  <c r="N150" i="9"/>
  <c r="M150" i="9" s="1"/>
  <c r="R149" i="9"/>
  <c r="Q149" i="9" s="1"/>
  <c r="N149" i="9"/>
  <c r="M149" i="9" s="1"/>
  <c r="R105" i="9"/>
  <c r="Q105" i="9" s="1"/>
  <c r="M105" i="9"/>
  <c r="R148" i="9"/>
  <c r="Q148" i="9" s="1"/>
  <c r="N148" i="9"/>
  <c r="M148" i="9" s="1"/>
  <c r="R147" i="9"/>
  <c r="Q147" i="9" s="1"/>
  <c r="N147" i="9"/>
  <c r="M147" i="9" s="1"/>
  <c r="R146" i="9"/>
  <c r="Q146" i="9" s="1"/>
  <c r="N146" i="9"/>
  <c r="M146" i="9" s="1"/>
  <c r="R145" i="9"/>
  <c r="Q145" i="9" s="1"/>
  <c r="N145" i="9"/>
  <c r="M145" i="9" s="1"/>
  <c r="R144" i="9"/>
  <c r="Q144" i="9" s="1"/>
  <c r="N144" i="9"/>
  <c r="M144" i="9" s="1"/>
  <c r="R143" i="9"/>
  <c r="Q143" i="9" s="1"/>
  <c r="N143" i="9"/>
  <c r="M143" i="9" s="1"/>
  <c r="R140" i="9"/>
  <c r="Q140" i="9" s="1"/>
  <c r="N140" i="9"/>
  <c r="M140" i="9" s="1"/>
  <c r="R139" i="9"/>
  <c r="Q139" i="9" s="1"/>
  <c r="N139" i="9"/>
  <c r="M139" i="9" s="1"/>
  <c r="R138" i="9"/>
  <c r="Q138" i="9" s="1"/>
  <c r="N138" i="9"/>
  <c r="M138" i="9" s="1"/>
  <c r="R137" i="9"/>
  <c r="Q137" i="9" s="1"/>
  <c r="N137" i="9"/>
  <c r="M137" i="9" s="1"/>
  <c r="R131" i="9"/>
  <c r="Q131" i="9" s="1"/>
  <c r="M131" i="9"/>
  <c r="R117" i="9"/>
  <c r="Q117" i="9" s="1"/>
  <c r="N117" i="9"/>
  <c r="M117" i="9" s="1"/>
  <c r="R16" i="9"/>
  <c r="Q16" i="9" s="1"/>
  <c r="N16" i="9"/>
  <c r="M16" i="9" s="1"/>
  <c r="R34" i="9"/>
  <c r="Q34" i="9" s="1"/>
  <c r="N34" i="9"/>
  <c r="M34" i="9" s="1"/>
  <c r="R48" i="9"/>
  <c r="Q48" i="9" s="1"/>
  <c r="N48" i="9"/>
  <c r="M48" i="9" s="1"/>
  <c r="R133" i="9"/>
  <c r="Q133" i="9" s="1"/>
  <c r="N133" i="9"/>
  <c r="M133" i="9" s="1"/>
  <c r="P194" i="8"/>
  <c r="O194" i="8"/>
  <c r="L194" i="8"/>
  <c r="K194" i="8"/>
  <c r="R193" i="8"/>
  <c r="Q193" i="8" s="1"/>
  <c r="N193" i="8"/>
  <c r="M193" i="8" s="1"/>
  <c r="R192" i="8"/>
  <c r="Q192" i="8" s="1"/>
  <c r="N192" i="8"/>
  <c r="M192" i="8" s="1"/>
  <c r="R191" i="8"/>
  <c r="Q191" i="8" s="1"/>
  <c r="N191" i="8"/>
  <c r="M191" i="8" s="1"/>
  <c r="R190" i="8"/>
  <c r="Q190" i="8" s="1"/>
  <c r="N190" i="8"/>
  <c r="M190" i="8" s="1"/>
  <c r="R189" i="8"/>
  <c r="Q189" i="8" s="1"/>
  <c r="N189" i="8"/>
  <c r="M189" i="8" s="1"/>
  <c r="R188" i="8"/>
  <c r="Q188" i="8" s="1"/>
  <c r="N188" i="8"/>
  <c r="M188" i="8" s="1"/>
  <c r="R187" i="8"/>
  <c r="Q187" i="8" s="1"/>
  <c r="N187" i="8"/>
  <c r="M187" i="8" s="1"/>
  <c r="R186" i="8"/>
  <c r="Q186" i="8" s="1"/>
  <c r="N186" i="8"/>
  <c r="M186" i="8" s="1"/>
  <c r="R185" i="8"/>
  <c r="Q185" i="8" s="1"/>
  <c r="N185" i="8"/>
  <c r="M185" i="8" s="1"/>
  <c r="R184" i="8"/>
  <c r="Q184" i="8" s="1"/>
  <c r="N184" i="8"/>
  <c r="M184" i="8" s="1"/>
  <c r="R183" i="8"/>
  <c r="Q183" i="8" s="1"/>
  <c r="N183" i="8"/>
  <c r="M183" i="8" s="1"/>
  <c r="R182" i="8"/>
  <c r="Q182" i="8" s="1"/>
  <c r="N182" i="8"/>
  <c r="M182" i="8" s="1"/>
  <c r="R181" i="8"/>
  <c r="Q181" i="8" s="1"/>
  <c r="N181" i="8"/>
  <c r="M181" i="8" s="1"/>
  <c r="R180" i="8"/>
  <c r="Q180" i="8" s="1"/>
  <c r="N180" i="8"/>
  <c r="M180" i="8" s="1"/>
  <c r="R179" i="8"/>
  <c r="Q179" i="8" s="1"/>
  <c r="N179" i="8"/>
  <c r="M179" i="8" s="1"/>
  <c r="R178" i="8"/>
  <c r="Q178" i="8" s="1"/>
  <c r="N178" i="8"/>
  <c r="M178" i="8" s="1"/>
  <c r="R177" i="8"/>
  <c r="Q177" i="8" s="1"/>
  <c r="N177" i="8"/>
  <c r="M177" i="8" s="1"/>
  <c r="R175" i="8"/>
  <c r="Q175" i="8" s="1"/>
  <c r="N175" i="8"/>
  <c r="M175" i="8" s="1"/>
  <c r="R174" i="8"/>
  <c r="Q174" i="8" s="1"/>
  <c r="M174" i="8"/>
  <c r="R173" i="8"/>
  <c r="Q173" i="8" s="1"/>
  <c r="N173" i="8"/>
  <c r="M173" i="8"/>
  <c r="R172" i="8"/>
  <c r="Q172" i="8" s="1"/>
  <c r="M172" i="8"/>
  <c r="R171" i="8"/>
  <c r="Q171" i="8" s="1"/>
  <c r="N171" i="8"/>
  <c r="M171" i="8" s="1"/>
  <c r="R170" i="8"/>
  <c r="Q170" i="8" s="1"/>
  <c r="N170" i="8"/>
  <c r="M170" i="8" s="1"/>
  <c r="R169" i="8"/>
  <c r="Q169" i="8" s="1"/>
  <c r="N169" i="8"/>
  <c r="M169" i="8" s="1"/>
  <c r="R167" i="8"/>
  <c r="Q167" i="8" s="1"/>
  <c r="N167" i="8"/>
  <c r="M167" i="8" s="1"/>
  <c r="R166" i="8"/>
  <c r="Q166" i="8" s="1"/>
  <c r="N166" i="8"/>
  <c r="M166" i="8" s="1"/>
  <c r="R164" i="8"/>
  <c r="Q164" i="8" s="1"/>
  <c r="M164" i="8"/>
  <c r="R163" i="8"/>
  <c r="Q163" i="8"/>
  <c r="M163" i="8"/>
  <c r="R162" i="8"/>
  <c r="Q162" i="8" s="1"/>
  <c r="M162" i="8"/>
  <c r="R160" i="8"/>
  <c r="Q160" i="8" s="1"/>
  <c r="N160" i="8"/>
  <c r="M160" i="8"/>
  <c r="R159" i="8"/>
  <c r="Q159" i="8" s="1"/>
  <c r="N159" i="8"/>
  <c r="M159" i="8"/>
  <c r="R158" i="8"/>
  <c r="Q158" i="8" s="1"/>
  <c r="N158" i="8"/>
  <c r="M158" i="8"/>
  <c r="R157" i="8"/>
  <c r="Q157" i="8" s="1"/>
  <c r="M157" i="8"/>
  <c r="R156" i="8"/>
  <c r="Q156" i="8" s="1"/>
  <c r="M156" i="8"/>
  <c r="Q155" i="8"/>
  <c r="M155" i="8"/>
  <c r="R154" i="8"/>
  <c r="Q154" i="8"/>
  <c r="N154" i="8"/>
  <c r="M154" i="8" s="1"/>
  <c r="R153" i="8"/>
  <c r="Q153" i="8"/>
  <c r="N153" i="8"/>
  <c r="M153" i="8" s="1"/>
  <c r="R152" i="8"/>
  <c r="Q152" i="8"/>
  <c r="N152" i="8"/>
  <c r="M152" i="8" s="1"/>
  <c r="R150" i="8"/>
  <c r="Q150" i="8"/>
  <c r="N150" i="8"/>
  <c r="M150" i="8" s="1"/>
  <c r="R149" i="8"/>
  <c r="Q149" i="8"/>
  <c r="N149" i="8"/>
  <c r="M149" i="8" s="1"/>
  <c r="R148" i="8"/>
  <c r="Q148" i="8"/>
  <c r="N148" i="8"/>
  <c r="M148" i="8" s="1"/>
  <c r="R147" i="8"/>
  <c r="Q147" i="8"/>
  <c r="N147" i="8"/>
  <c r="M147" i="8" s="1"/>
  <c r="R146" i="8"/>
  <c r="Q146" i="8"/>
  <c r="N146" i="8"/>
  <c r="M146" i="8" s="1"/>
  <c r="R145" i="8"/>
  <c r="Q145" i="8"/>
  <c r="N145" i="8"/>
  <c r="M145" i="8" s="1"/>
  <c r="R144" i="8"/>
  <c r="Q144" i="8"/>
  <c r="N144" i="8"/>
  <c r="M144" i="8" s="1"/>
  <c r="R143" i="8"/>
  <c r="Q143" i="8"/>
  <c r="N143" i="8"/>
  <c r="M143" i="8" s="1"/>
  <c r="R142" i="8"/>
  <c r="Q142" i="8"/>
  <c r="N142" i="8"/>
  <c r="M142" i="8" s="1"/>
  <c r="R141" i="8"/>
  <c r="Q141" i="8"/>
  <c r="N141" i="8"/>
  <c r="M141" i="8" s="1"/>
  <c r="R140" i="8"/>
  <c r="Q140" i="8"/>
  <c r="N140" i="8"/>
  <c r="M140" i="8" s="1"/>
  <c r="R139" i="8"/>
  <c r="Q139" i="8"/>
  <c r="N139" i="8"/>
  <c r="M139" i="8" s="1"/>
  <c r="R138" i="8"/>
  <c r="Q138" i="8"/>
  <c r="M138" i="8"/>
  <c r="R137" i="8"/>
  <c r="Q137" i="8" s="1"/>
  <c r="M137" i="8"/>
  <c r="R136" i="8"/>
  <c r="Q136" i="8"/>
  <c r="M136" i="8"/>
  <c r="R135" i="8"/>
  <c r="Q135" i="8" s="1"/>
  <c r="N135" i="8"/>
  <c r="M135" i="8" s="1"/>
  <c r="R134" i="8"/>
  <c r="Q134" i="8" s="1"/>
  <c r="N134" i="8"/>
  <c r="M134" i="8" s="1"/>
  <c r="R133" i="8"/>
  <c r="Q133" i="8" s="1"/>
  <c r="N133" i="8"/>
  <c r="M133" i="8" s="1"/>
  <c r="R132" i="8"/>
  <c r="Q132" i="8" s="1"/>
  <c r="N132" i="8"/>
  <c r="M132" i="8" s="1"/>
  <c r="R131" i="8"/>
  <c r="Q131" i="8" s="1"/>
  <c r="N131" i="8"/>
  <c r="M131" i="8" s="1"/>
  <c r="R130" i="8"/>
  <c r="Q130" i="8" s="1"/>
  <c r="N130" i="8"/>
  <c r="M130" i="8" s="1"/>
  <c r="R129" i="8"/>
  <c r="Q129" i="8" s="1"/>
  <c r="N129" i="8"/>
  <c r="M129" i="8"/>
  <c r="R128" i="8"/>
  <c r="Q128" i="8" s="1"/>
  <c r="N128" i="8"/>
  <c r="M128" i="8"/>
  <c r="R127" i="8"/>
  <c r="Q127" i="8" s="1"/>
  <c r="N127" i="8"/>
  <c r="M127" i="8" s="1"/>
  <c r="R126" i="8"/>
  <c r="Q126" i="8" s="1"/>
  <c r="N126" i="8"/>
  <c r="M126" i="8"/>
  <c r="Q125" i="8"/>
  <c r="N125" i="8"/>
  <c r="M125" i="8" s="1"/>
  <c r="R124" i="8"/>
  <c r="Q124" i="8"/>
  <c r="N124" i="8"/>
  <c r="M124" i="8" s="1"/>
  <c r="R123" i="8"/>
  <c r="Q123" i="8"/>
  <c r="N123" i="8"/>
  <c r="M123" i="8" s="1"/>
  <c r="R122" i="8"/>
  <c r="Q122" i="8"/>
  <c r="N122" i="8"/>
  <c r="M122" i="8" s="1"/>
  <c r="R121" i="8"/>
  <c r="Q121" i="8" s="1"/>
  <c r="N121" i="8"/>
  <c r="M121" i="8" s="1"/>
  <c r="R120" i="8"/>
  <c r="Q120" i="8"/>
  <c r="N120" i="8"/>
  <c r="M120" i="8" s="1"/>
  <c r="R119" i="8"/>
  <c r="Q119" i="8"/>
  <c r="N119" i="8"/>
  <c r="M119" i="8" s="1"/>
  <c r="R118" i="8"/>
  <c r="Q118" i="8"/>
  <c r="N118" i="8"/>
  <c r="M118" i="8" s="1"/>
  <c r="R116" i="8"/>
  <c r="Q116" i="8" s="1"/>
  <c r="N116" i="8"/>
  <c r="M116" i="8" s="1"/>
  <c r="R115" i="8"/>
  <c r="Q115" i="8"/>
  <c r="N115" i="8"/>
  <c r="M115" i="8" s="1"/>
  <c r="R114" i="8"/>
  <c r="Q114" i="8" s="1"/>
  <c r="M114" i="8"/>
  <c r="R113" i="8"/>
  <c r="Q113" i="8"/>
  <c r="N113" i="8"/>
  <c r="M113" i="8" s="1"/>
  <c r="R112" i="8"/>
  <c r="Q112" i="8" s="1"/>
  <c r="N112" i="8"/>
  <c r="M112" i="8" s="1"/>
  <c r="R111" i="8"/>
  <c r="Q111" i="8" s="1"/>
  <c r="N111" i="8"/>
  <c r="M111" i="8" s="1"/>
  <c r="R110" i="8"/>
  <c r="Q110" i="8"/>
  <c r="N110" i="8"/>
  <c r="M110" i="8" s="1"/>
  <c r="R109" i="8"/>
  <c r="Q109" i="8"/>
  <c r="N109" i="8"/>
  <c r="M109" i="8" s="1"/>
  <c r="R105" i="8"/>
  <c r="Q105" i="8" s="1"/>
  <c r="N105" i="8"/>
  <c r="M105" i="8" s="1"/>
  <c r="R104" i="8"/>
  <c r="Q104" i="8"/>
  <c r="N104" i="8"/>
  <c r="M104" i="8" s="1"/>
  <c r="R103" i="8"/>
  <c r="Q103" i="8"/>
  <c r="N103" i="8"/>
  <c r="M103" i="8" s="1"/>
  <c r="R102" i="8"/>
  <c r="Q102" i="8"/>
  <c r="N102" i="8"/>
  <c r="M102" i="8" s="1"/>
  <c r="R101" i="8"/>
  <c r="Q101" i="8" s="1"/>
  <c r="N101" i="8"/>
  <c r="M101" i="8" s="1"/>
  <c r="R100" i="8"/>
  <c r="Q100" i="8"/>
  <c r="N100" i="8"/>
  <c r="M100" i="8" s="1"/>
  <c r="R99" i="8"/>
  <c r="Q99" i="8"/>
  <c r="N99" i="8"/>
  <c r="M99" i="8" s="1"/>
  <c r="R95" i="8"/>
  <c r="Q95" i="8" s="1"/>
  <c r="N95" i="8"/>
  <c r="M95" i="8" s="1"/>
  <c r="R94" i="8"/>
  <c r="Q94" i="8"/>
  <c r="M94" i="8"/>
  <c r="R93" i="8"/>
  <c r="Q93" i="8" s="1"/>
  <c r="N93" i="8"/>
  <c r="R92" i="8"/>
  <c r="Q92" i="8" s="1"/>
  <c r="N92" i="8"/>
  <c r="M92" i="8"/>
  <c r="R90" i="8"/>
  <c r="Q90" i="8" s="1"/>
  <c r="N90" i="8"/>
  <c r="M90" i="8" s="1"/>
  <c r="R89" i="8"/>
  <c r="Q89" i="8" s="1"/>
  <c r="N89" i="8"/>
  <c r="M89" i="8"/>
  <c r="R88" i="8"/>
  <c r="Q88" i="8" s="1"/>
  <c r="N88" i="8"/>
  <c r="M88" i="8"/>
  <c r="R87" i="8"/>
  <c r="Q87" i="8" s="1"/>
  <c r="N87" i="8"/>
  <c r="M87" i="8"/>
  <c r="R86" i="8"/>
  <c r="Q86" i="8" s="1"/>
  <c r="N86" i="8"/>
  <c r="M86" i="8" s="1"/>
  <c r="R85" i="8"/>
  <c r="Q85" i="8" s="1"/>
  <c r="N85" i="8"/>
  <c r="M85" i="8"/>
  <c r="R84" i="8"/>
  <c r="Q84" i="8" s="1"/>
  <c r="N84" i="8"/>
  <c r="M84" i="8"/>
  <c r="R83" i="8"/>
  <c r="Q83" i="8" s="1"/>
  <c r="N83" i="8"/>
  <c r="M83" i="8"/>
  <c r="R80" i="8"/>
  <c r="Q80" i="8" s="1"/>
  <c r="N80" i="8"/>
  <c r="M80" i="8" s="1"/>
  <c r="R79" i="8"/>
  <c r="Q79" i="8" s="1"/>
  <c r="M79" i="8"/>
  <c r="R78" i="8"/>
  <c r="Q78" i="8" s="1"/>
  <c r="N78" i="8"/>
  <c r="M78" i="8" s="1"/>
  <c r="R77" i="8"/>
  <c r="Q77" i="8"/>
  <c r="N77" i="8"/>
  <c r="M77" i="8" s="1"/>
  <c r="R76" i="8"/>
  <c r="Q76" i="8"/>
  <c r="N76" i="8"/>
  <c r="M76" i="8" s="1"/>
  <c r="R75" i="8"/>
  <c r="Q75" i="8"/>
  <c r="N75" i="8"/>
  <c r="M75" i="8" s="1"/>
  <c r="R74" i="8"/>
  <c r="Q74" i="8" s="1"/>
  <c r="N74" i="8"/>
  <c r="M74" i="8" s="1"/>
  <c r="R73" i="8"/>
  <c r="Q73" i="8"/>
  <c r="N73" i="8"/>
  <c r="M73" i="8" s="1"/>
  <c r="R72" i="8"/>
  <c r="Q72" i="8"/>
  <c r="N72" i="8"/>
  <c r="M72" i="8" s="1"/>
  <c r="R71" i="8"/>
  <c r="Q71" i="8"/>
  <c r="N71" i="8"/>
  <c r="M71" i="8" s="1"/>
  <c r="R70" i="8"/>
  <c r="Q70" i="8" s="1"/>
  <c r="N70" i="8"/>
  <c r="M70" i="8" s="1"/>
  <c r="R69" i="8"/>
  <c r="Q69" i="8"/>
  <c r="N69" i="8"/>
  <c r="M69" i="8" s="1"/>
  <c r="R68" i="8"/>
  <c r="Q68" i="8"/>
  <c r="N68" i="8"/>
  <c r="M68" i="8" s="1"/>
  <c r="R67" i="8"/>
  <c r="Q67" i="8"/>
  <c r="N67" i="8"/>
  <c r="M67" i="8" s="1"/>
  <c r="R66" i="8"/>
  <c r="Q66" i="8" s="1"/>
  <c r="N66" i="8"/>
  <c r="M66" i="8" s="1"/>
  <c r="R65" i="8"/>
  <c r="Q65" i="8"/>
  <c r="N65" i="8"/>
  <c r="M65" i="8" s="1"/>
  <c r="R64" i="8"/>
  <c r="Q64" i="8"/>
  <c r="N64" i="8"/>
  <c r="M64" i="8" s="1"/>
  <c r="R63" i="8"/>
  <c r="Q63" i="8"/>
  <c r="N63" i="8"/>
  <c r="M63" i="8" s="1"/>
  <c r="R62" i="8"/>
  <c r="Q62" i="8" s="1"/>
  <c r="N62" i="8"/>
  <c r="M62" i="8" s="1"/>
  <c r="R61" i="8"/>
  <c r="Q61" i="8"/>
  <c r="N61" i="8"/>
  <c r="M61" i="8" s="1"/>
  <c r="R60" i="8"/>
  <c r="Q60" i="8"/>
  <c r="N60" i="8"/>
  <c r="M60" i="8" s="1"/>
  <c r="R59" i="8"/>
  <c r="Q59" i="8"/>
  <c r="N59" i="8"/>
  <c r="M59" i="8" s="1"/>
  <c r="R58" i="8"/>
  <c r="Q58" i="8" s="1"/>
  <c r="N58" i="8"/>
  <c r="M58" i="8" s="1"/>
  <c r="R57" i="8"/>
  <c r="Q57" i="8"/>
  <c r="N57" i="8"/>
  <c r="M57" i="8" s="1"/>
  <c r="R56" i="8"/>
  <c r="Q56" i="8"/>
  <c r="N56" i="8"/>
  <c r="M56" i="8" s="1"/>
  <c r="R55" i="8"/>
  <c r="Q55" i="8"/>
  <c r="N55" i="8"/>
  <c r="M55" i="8" s="1"/>
  <c r="R54" i="8"/>
  <c r="Q54" i="8" s="1"/>
  <c r="N54" i="8"/>
  <c r="M54" i="8" s="1"/>
  <c r="R53" i="8"/>
  <c r="Q53" i="8"/>
  <c r="N53" i="8"/>
  <c r="M53" i="8" s="1"/>
  <c r="R52" i="8"/>
  <c r="Q52" i="8"/>
  <c r="N52" i="8"/>
  <c r="M52" i="8" s="1"/>
  <c r="R51" i="8"/>
  <c r="Q51" i="8"/>
  <c r="N51" i="8"/>
  <c r="M51" i="8" s="1"/>
  <c r="R50" i="8"/>
  <c r="Q50" i="8" s="1"/>
  <c r="M50" i="8"/>
  <c r="R48" i="8"/>
  <c r="Q48" i="8"/>
  <c r="N48" i="8"/>
  <c r="M48" i="8" s="1"/>
  <c r="R47" i="8"/>
  <c r="Q47" i="8"/>
  <c r="M47" i="8"/>
  <c r="R46" i="8"/>
  <c r="Q46" i="8" s="1"/>
  <c r="N46" i="8"/>
  <c r="M46" i="8" s="1"/>
  <c r="R45" i="8"/>
  <c r="Q45" i="8" s="1"/>
  <c r="N45" i="8"/>
  <c r="M45" i="8" s="1"/>
  <c r="R43" i="8"/>
  <c r="Q43" i="8" s="1"/>
  <c r="M43" i="8"/>
  <c r="R42" i="8"/>
  <c r="Q42" i="8" s="1"/>
  <c r="M42" i="8"/>
  <c r="R41" i="8"/>
  <c r="Q41" i="8"/>
  <c r="M41" i="8"/>
  <c r="R40" i="8"/>
  <c r="Q40" i="8"/>
  <c r="N40" i="8"/>
  <c r="M40" i="8" s="1"/>
  <c r="R39" i="8"/>
  <c r="Q39" i="8"/>
  <c r="N39" i="8"/>
  <c r="M39" i="8" s="1"/>
  <c r="R37" i="8"/>
  <c r="Q37" i="8" s="1"/>
  <c r="N37" i="8"/>
  <c r="M37" i="8" s="1"/>
  <c r="R35" i="8"/>
  <c r="Q35" i="8"/>
  <c r="N35" i="8"/>
  <c r="M35" i="8" s="1"/>
  <c r="R33" i="8"/>
  <c r="Q33" i="8"/>
  <c r="N33" i="8"/>
  <c r="M33" i="8" s="1"/>
  <c r="R32" i="8"/>
  <c r="Q32" i="8"/>
  <c r="N32" i="8"/>
  <c r="M32" i="8" s="1"/>
  <c r="R31" i="8"/>
  <c r="Q31" i="8" s="1"/>
  <c r="N31" i="8"/>
  <c r="M31" i="8" s="1"/>
  <c r="R30" i="8"/>
  <c r="Q30" i="8"/>
  <c r="N30" i="8"/>
  <c r="M30" i="8" s="1"/>
  <c r="R29" i="8"/>
  <c r="Q29" i="8"/>
  <c r="N29" i="8"/>
  <c r="M29" i="8" s="1"/>
  <c r="R28" i="8"/>
  <c r="Q28" i="8"/>
  <c r="N28" i="8"/>
  <c r="M28" i="8" s="1"/>
  <c r="R27" i="8"/>
  <c r="Q27" i="8" s="1"/>
  <c r="N27" i="8"/>
  <c r="M27" i="8" s="1"/>
  <c r="R26" i="8"/>
  <c r="Q26" i="8"/>
  <c r="N26" i="8"/>
  <c r="M26" i="8" s="1"/>
  <c r="R25" i="8"/>
  <c r="Q25" i="8"/>
  <c r="N25" i="8"/>
  <c r="M25" i="8" s="1"/>
  <c r="R24" i="8"/>
  <c r="Q24" i="8"/>
  <c r="N24" i="8"/>
  <c r="M24" i="8" s="1"/>
  <c r="R23" i="8"/>
  <c r="Q23" i="8" s="1"/>
  <c r="N23" i="8"/>
  <c r="M23" i="8" s="1"/>
  <c r="R22" i="8"/>
  <c r="Q22" i="8"/>
  <c r="N22" i="8"/>
  <c r="M22" i="8" s="1"/>
  <c r="R21" i="8"/>
  <c r="Q21" i="8"/>
  <c r="M21" i="8"/>
  <c r="R20" i="8"/>
  <c r="Q20" i="8" s="1"/>
  <c r="M20" i="8"/>
  <c r="R19" i="8"/>
  <c r="Q19" i="8" s="1"/>
  <c r="N19" i="8"/>
  <c r="M19" i="8" s="1"/>
  <c r="R18" i="8"/>
  <c r="Q18" i="8" s="1"/>
  <c r="N18" i="8"/>
  <c r="M18" i="8"/>
  <c r="R17" i="8"/>
  <c r="Q17" i="8" s="1"/>
  <c r="N17" i="8"/>
  <c r="M17" i="8"/>
  <c r="R16" i="8"/>
  <c r="Q16" i="8" s="1"/>
  <c r="N16" i="8"/>
  <c r="M16" i="8"/>
  <c r="R15" i="8"/>
  <c r="Q15" i="8" s="1"/>
  <c r="N15" i="8"/>
  <c r="M15" i="8" s="1"/>
  <c r="R14" i="8"/>
  <c r="Q14" i="8" s="1"/>
  <c r="N14" i="8"/>
  <c r="M14" i="8"/>
  <c r="R13" i="8"/>
  <c r="Q13" i="8" s="1"/>
  <c r="N13" i="8"/>
  <c r="M13" i="8"/>
  <c r="R12" i="8"/>
  <c r="Q12" i="8" s="1"/>
  <c r="N12" i="8"/>
  <c r="M12" i="8"/>
  <c r="R10" i="8"/>
  <c r="Q10" i="8" s="1"/>
  <c r="N10" i="8"/>
  <c r="M10" i="8" s="1"/>
  <c r="R9" i="8"/>
  <c r="Q9" i="8" s="1"/>
  <c r="N9" i="8"/>
  <c r="M9" i="8"/>
  <c r="R8" i="8"/>
  <c r="Q8" i="8" s="1"/>
  <c r="N8" i="8"/>
  <c r="M8" i="8"/>
  <c r="R7" i="8"/>
  <c r="Q7" i="8" s="1"/>
  <c r="M7" i="8"/>
  <c r="J184" i="7"/>
  <c r="E184" i="7"/>
  <c r="L183" i="7"/>
  <c r="K183" i="7" s="1"/>
  <c r="H183" i="7"/>
  <c r="G183" i="7" s="1"/>
  <c r="L182" i="7"/>
  <c r="K182" i="7"/>
  <c r="H182" i="7"/>
  <c r="G182" i="7" s="1"/>
  <c r="L181" i="7"/>
  <c r="K181" i="7"/>
  <c r="H181" i="7"/>
  <c r="G181" i="7" s="1"/>
  <c r="L180" i="7"/>
  <c r="K180" i="7"/>
  <c r="H180" i="7"/>
  <c r="G180" i="7" s="1"/>
  <c r="L179" i="7"/>
  <c r="K179" i="7" s="1"/>
  <c r="H179" i="7"/>
  <c r="G179" i="7" s="1"/>
  <c r="L178" i="7"/>
  <c r="K178" i="7"/>
  <c r="H178" i="7"/>
  <c r="G178" i="7" s="1"/>
  <c r="L177" i="7"/>
  <c r="K177" i="7"/>
  <c r="H177" i="7"/>
  <c r="G177" i="7" s="1"/>
  <c r="L176" i="7"/>
  <c r="K176" i="7"/>
  <c r="H176" i="7"/>
  <c r="G176" i="7" s="1"/>
  <c r="L175" i="7"/>
  <c r="K175" i="7" s="1"/>
  <c r="H175" i="7"/>
  <c r="G175" i="7" s="1"/>
  <c r="L169" i="7"/>
  <c r="K169" i="7"/>
  <c r="H169" i="7"/>
  <c r="G169" i="7" s="1"/>
  <c r="L166" i="7"/>
  <c r="K166" i="7"/>
  <c r="H166" i="7"/>
  <c r="G166" i="7" s="1"/>
  <c r="L165" i="7"/>
  <c r="K165" i="7"/>
  <c r="H165" i="7"/>
  <c r="G165" i="7" s="1"/>
  <c r="L164" i="7"/>
  <c r="K164" i="7" s="1"/>
  <c r="H164" i="7"/>
  <c r="G164" i="7" s="1"/>
  <c r="L163" i="7"/>
  <c r="K163" i="7"/>
  <c r="H163" i="7"/>
  <c r="G163" i="7" s="1"/>
  <c r="L162" i="7"/>
  <c r="K162" i="7"/>
  <c r="H162" i="7"/>
  <c r="G162" i="7" s="1"/>
  <c r="L161" i="7"/>
  <c r="K161" i="7"/>
  <c r="H161" i="7"/>
  <c r="G161" i="7" s="1"/>
  <c r="L160" i="7"/>
  <c r="K160" i="7" s="1"/>
  <c r="H160" i="7"/>
  <c r="G160" i="7" s="1"/>
  <c r="L159" i="7"/>
  <c r="K159" i="7"/>
  <c r="G159" i="7"/>
  <c r="L158" i="7"/>
  <c r="K158" i="7" s="1"/>
  <c r="H158" i="7"/>
  <c r="G158" i="7"/>
  <c r="L157" i="7"/>
  <c r="K157" i="7" s="1"/>
  <c r="H157" i="7"/>
  <c r="G157" i="7"/>
  <c r="L156" i="7"/>
  <c r="K156" i="7" s="1"/>
  <c r="H156" i="7"/>
  <c r="G156" i="7"/>
  <c r="L155" i="7"/>
  <c r="K155" i="7" s="1"/>
  <c r="H155" i="7"/>
  <c r="G155" i="7" s="1"/>
  <c r="L154" i="7"/>
  <c r="K154" i="7" s="1"/>
  <c r="H154" i="7"/>
  <c r="G154" i="7"/>
  <c r="L153" i="7"/>
  <c r="K153" i="7" s="1"/>
  <c r="H153" i="7"/>
  <c r="G153" i="7"/>
  <c r="L152" i="7"/>
  <c r="K152" i="7" s="1"/>
  <c r="H152" i="7"/>
  <c r="G152" i="7"/>
  <c r="L151" i="7"/>
  <c r="K151" i="7" s="1"/>
  <c r="H151" i="7"/>
  <c r="G151" i="7" s="1"/>
  <c r="L150" i="7"/>
  <c r="K150" i="7" s="1"/>
  <c r="G150" i="7"/>
  <c r="L149" i="7"/>
  <c r="K149" i="7" s="1"/>
  <c r="L148" i="7"/>
  <c r="K148" i="7"/>
  <c r="G148" i="7"/>
  <c r="L147" i="7"/>
  <c r="K147" i="7" s="1"/>
  <c r="H147" i="7"/>
  <c r="G147" i="7"/>
  <c r="L146" i="7"/>
  <c r="K146" i="7" s="1"/>
  <c r="H146" i="7"/>
  <c r="G146" i="7" s="1"/>
  <c r="L145" i="7"/>
  <c r="K145" i="7" s="1"/>
  <c r="H145" i="7"/>
  <c r="G145" i="7"/>
  <c r="L144" i="7"/>
  <c r="K144" i="7" s="1"/>
  <c r="H144" i="7"/>
  <c r="G144" i="7"/>
  <c r="L143" i="7"/>
  <c r="K143" i="7" s="1"/>
  <c r="H143" i="7"/>
  <c r="G143" i="7"/>
  <c r="L142" i="7"/>
  <c r="K142" i="7" s="1"/>
  <c r="H142" i="7"/>
  <c r="G142" i="7" s="1"/>
  <c r="L141" i="7"/>
  <c r="K141" i="7" s="1"/>
  <c r="H141" i="7"/>
  <c r="G141" i="7"/>
  <c r="L140" i="7"/>
  <c r="K140" i="7" s="1"/>
  <c r="L139" i="7"/>
  <c r="K139" i="7"/>
  <c r="H139" i="7"/>
  <c r="G139" i="7" s="1"/>
  <c r="L138" i="7"/>
  <c r="K138" i="7"/>
  <c r="H138" i="7"/>
  <c r="G138" i="7" s="1"/>
  <c r="L137" i="7"/>
  <c r="K137" i="7" s="1"/>
  <c r="H137" i="7"/>
  <c r="G137" i="7" s="1"/>
  <c r="L135" i="7"/>
  <c r="K135" i="7"/>
  <c r="H135" i="7"/>
  <c r="G135" i="7" s="1"/>
  <c r="L134" i="7"/>
  <c r="K134" i="7"/>
  <c r="H134" i="7"/>
  <c r="G134" i="7" s="1"/>
  <c r="L133" i="7"/>
  <c r="K133" i="7"/>
  <c r="H133" i="7"/>
  <c r="G133" i="7" s="1"/>
  <c r="L132" i="7"/>
  <c r="K132" i="7" s="1"/>
  <c r="H132" i="7"/>
  <c r="G132" i="7" s="1"/>
  <c r="L131" i="7"/>
  <c r="K131" i="7"/>
  <c r="H131" i="7"/>
  <c r="G131" i="7" s="1"/>
  <c r="L130" i="7"/>
  <c r="K130" i="7"/>
  <c r="H130" i="7"/>
  <c r="G130" i="7" s="1"/>
  <c r="L129" i="7"/>
  <c r="K129" i="7"/>
  <c r="H129" i="7"/>
  <c r="G129" i="7" s="1"/>
  <c r="L128" i="7"/>
  <c r="K128" i="7" s="1"/>
  <c r="H128" i="7"/>
  <c r="G128" i="7" s="1"/>
  <c r="L127" i="7"/>
  <c r="K127" i="7"/>
  <c r="H127" i="7"/>
  <c r="G127" i="7" s="1"/>
  <c r="L126" i="7"/>
  <c r="K126" i="7"/>
  <c r="H126" i="7"/>
  <c r="G126" i="7" s="1"/>
  <c r="L125" i="7"/>
  <c r="K125" i="7"/>
  <c r="H125" i="7"/>
  <c r="G125" i="7" s="1"/>
  <c r="L124" i="7"/>
  <c r="K124" i="7" s="1"/>
  <c r="H124" i="7"/>
  <c r="G124" i="7" s="1"/>
  <c r="L123" i="7"/>
  <c r="K123" i="7"/>
  <c r="L122" i="7"/>
  <c r="K122" i="7" s="1"/>
  <c r="H122" i="7"/>
  <c r="G122" i="7"/>
  <c r="L121" i="7"/>
  <c r="K121" i="7" s="1"/>
  <c r="H121" i="7"/>
  <c r="G121" i="7"/>
  <c r="L120" i="7"/>
  <c r="K120" i="7" s="1"/>
  <c r="H120" i="7"/>
  <c r="G120" i="7" s="1"/>
  <c r="L119" i="7"/>
  <c r="K119" i="7" s="1"/>
  <c r="H119" i="7"/>
  <c r="G119" i="7"/>
  <c r="K117" i="7"/>
  <c r="G117" i="7"/>
  <c r="L116" i="7"/>
  <c r="K116" i="7"/>
  <c r="G116" i="7"/>
  <c r="L115" i="7"/>
  <c r="K115" i="7"/>
  <c r="H115" i="7"/>
  <c r="G115" i="7" s="1"/>
  <c r="L114" i="7"/>
  <c r="K114" i="7"/>
  <c r="G114" i="7"/>
  <c r="L113" i="7"/>
  <c r="K113" i="7" s="1"/>
  <c r="H113" i="7"/>
  <c r="G113" i="7"/>
  <c r="L112" i="7"/>
  <c r="K112" i="7" s="1"/>
  <c r="H112" i="7"/>
  <c r="G112" i="7" s="1"/>
  <c r="L111" i="7"/>
  <c r="K111" i="7" s="1"/>
  <c r="H111" i="7"/>
  <c r="G111" i="7"/>
  <c r="L110" i="7"/>
  <c r="K110" i="7" s="1"/>
  <c r="H110" i="7"/>
  <c r="G110" i="7"/>
  <c r="L108" i="7"/>
  <c r="K108" i="7" s="1"/>
  <c r="H108" i="7"/>
  <c r="G108" i="7"/>
  <c r="L107" i="7"/>
  <c r="K107" i="7" s="1"/>
  <c r="G107" i="7"/>
  <c r="L106" i="7"/>
  <c r="K106" i="7" s="1"/>
  <c r="H106" i="7"/>
  <c r="G106" i="7"/>
  <c r="L105" i="7"/>
  <c r="K105" i="7" s="1"/>
  <c r="G105" i="7"/>
  <c r="L104" i="7"/>
  <c r="K104" i="7"/>
  <c r="G104" i="7"/>
  <c r="L103" i="7"/>
  <c r="K103" i="7"/>
  <c r="H103" i="7"/>
  <c r="G103" i="7" s="1"/>
  <c r="L102" i="7"/>
  <c r="K102" i="7" s="1"/>
  <c r="H102" i="7"/>
  <c r="G102" i="7" s="1"/>
  <c r="L101" i="7"/>
  <c r="K101" i="7"/>
  <c r="H101" i="7"/>
  <c r="G101" i="7" s="1"/>
  <c r="L100" i="7"/>
  <c r="K100" i="7"/>
  <c r="H100" i="7"/>
  <c r="L99" i="7"/>
  <c r="K99" i="7" s="1"/>
  <c r="G99" i="7"/>
  <c r="L98" i="7"/>
  <c r="K98" i="7" s="1"/>
  <c r="H98" i="7"/>
  <c r="G98" i="7" s="1"/>
  <c r="L97" i="7"/>
  <c r="K97" i="7" s="1"/>
  <c r="L96" i="7"/>
  <c r="K96" i="7"/>
  <c r="H96" i="7"/>
  <c r="G96" i="7" s="1"/>
  <c r="L95" i="7"/>
  <c r="K95" i="7"/>
  <c r="H95" i="7"/>
  <c r="G95" i="7" s="1"/>
  <c r="L94" i="7"/>
  <c r="K94" i="7"/>
  <c r="H94" i="7"/>
  <c r="G94" i="7" s="1"/>
  <c r="L93" i="7"/>
  <c r="K93" i="7"/>
  <c r="H93" i="7"/>
  <c r="G93" i="7" s="1"/>
  <c r="L92" i="7"/>
  <c r="K92" i="7"/>
  <c r="H92" i="7"/>
  <c r="G92" i="7" s="1"/>
  <c r="L91" i="7"/>
  <c r="K91" i="7"/>
  <c r="H91" i="7"/>
  <c r="G91" i="7" s="1"/>
  <c r="L90" i="7"/>
  <c r="K90" i="7"/>
  <c r="L89" i="7"/>
  <c r="K89" i="7" s="1"/>
  <c r="H89" i="7"/>
  <c r="G89" i="7"/>
  <c r="H88" i="7"/>
  <c r="G88" i="7" s="1"/>
  <c r="L87" i="7"/>
  <c r="K87" i="7"/>
  <c r="H87" i="7"/>
  <c r="G87" i="7" s="1"/>
  <c r="L86" i="7"/>
  <c r="K86" i="7"/>
  <c r="H86" i="7"/>
  <c r="G86" i="7" s="1"/>
  <c r="L85" i="7"/>
  <c r="K85" i="7"/>
  <c r="H85" i="7"/>
  <c r="G85" i="7" s="1"/>
  <c r="L84" i="7"/>
  <c r="K84" i="7"/>
  <c r="G84" i="7"/>
  <c r="L83" i="7"/>
  <c r="K83" i="7" s="1"/>
  <c r="H83" i="7"/>
  <c r="G83" i="7"/>
  <c r="L82" i="7"/>
  <c r="K82" i="7" s="1"/>
  <c r="H82" i="7"/>
  <c r="G82" i="7"/>
  <c r="L81" i="7"/>
  <c r="K81" i="7" s="1"/>
  <c r="H81" i="7"/>
  <c r="G81" i="7" s="1"/>
  <c r="L80" i="7"/>
  <c r="K80" i="7" s="1"/>
  <c r="H80" i="7"/>
  <c r="G80" i="7"/>
  <c r="L79" i="7"/>
  <c r="K79" i="7" s="1"/>
  <c r="H79" i="7"/>
  <c r="G79" i="7"/>
  <c r="L78" i="7"/>
  <c r="K78" i="7" s="1"/>
  <c r="H78" i="7"/>
  <c r="G78" i="7"/>
  <c r="L77" i="7"/>
  <c r="K77" i="7" s="1"/>
  <c r="H77" i="7"/>
  <c r="L76" i="7"/>
  <c r="K76" i="7" s="1"/>
  <c r="H76" i="7"/>
  <c r="G76" i="7"/>
  <c r="L72" i="7"/>
  <c r="K72" i="7" s="1"/>
  <c r="G72" i="7"/>
  <c r="L71" i="7"/>
  <c r="K71" i="7"/>
  <c r="H71" i="7"/>
  <c r="G71" i="7" s="1"/>
  <c r="L70" i="7"/>
  <c r="K70" i="7"/>
  <c r="H70" i="7"/>
  <c r="G70" i="7" s="1"/>
  <c r="L69" i="7"/>
  <c r="K69" i="7" s="1"/>
  <c r="H69" i="7"/>
  <c r="G69" i="7" s="1"/>
  <c r="L68" i="7"/>
  <c r="K68" i="7"/>
  <c r="H68" i="7"/>
  <c r="G68" i="7" s="1"/>
  <c r="L67" i="7"/>
  <c r="K67" i="7"/>
  <c r="H67" i="7"/>
  <c r="G67" i="7" s="1"/>
  <c r="L66" i="7"/>
  <c r="K66" i="7"/>
  <c r="H66" i="7"/>
  <c r="G66" i="7" s="1"/>
  <c r="L65" i="7"/>
  <c r="K65" i="7" s="1"/>
  <c r="H65" i="7"/>
  <c r="G65" i="7" s="1"/>
  <c r="L64" i="7"/>
  <c r="K64" i="7"/>
  <c r="G64" i="7"/>
  <c r="L63" i="7"/>
  <c r="K63" i="7"/>
  <c r="G63" i="7"/>
  <c r="L62" i="7"/>
  <c r="K62" i="7" s="1"/>
  <c r="G62" i="7"/>
  <c r="L61" i="7"/>
  <c r="K61" i="7" s="1"/>
  <c r="H61" i="7"/>
  <c r="G61" i="7" s="1"/>
  <c r="L58" i="7"/>
  <c r="K58" i="7" s="1"/>
  <c r="H58" i="7"/>
  <c r="G58" i="7"/>
  <c r="L57" i="7"/>
  <c r="K57" i="7" s="1"/>
  <c r="G57" i="7"/>
  <c r="L56" i="7"/>
  <c r="K56" i="7"/>
  <c r="H56" i="7"/>
  <c r="G56" i="7" s="1"/>
  <c r="L55" i="7"/>
  <c r="K55" i="7"/>
  <c r="H55" i="7"/>
  <c r="G55" i="7" s="1"/>
  <c r="L54" i="7"/>
  <c r="K54" i="7"/>
  <c r="H54" i="7"/>
  <c r="G54" i="7" s="1"/>
  <c r="L53" i="7"/>
  <c r="K53" i="7" s="1"/>
  <c r="H53" i="7"/>
  <c r="G53" i="7" s="1"/>
  <c r="L52" i="7"/>
  <c r="K52" i="7"/>
  <c r="H52" i="7"/>
  <c r="G52" i="7" s="1"/>
  <c r="L51" i="7"/>
  <c r="K51" i="7"/>
  <c r="H51" i="7"/>
  <c r="G51" i="7" s="1"/>
  <c r="L50" i="7"/>
  <c r="K50" i="7"/>
  <c r="H50" i="7"/>
  <c r="G50" i="7" s="1"/>
  <c r="L49" i="7"/>
  <c r="K49" i="7" s="1"/>
  <c r="H49" i="7"/>
  <c r="G49" i="7" s="1"/>
  <c r="L48" i="7"/>
  <c r="K48" i="7"/>
  <c r="H48" i="7"/>
  <c r="G48" i="7" s="1"/>
  <c r="L47" i="7"/>
  <c r="K47" i="7"/>
  <c r="H47" i="7"/>
  <c r="G47" i="7" s="1"/>
  <c r="L46" i="7"/>
  <c r="K46" i="7"/>
  <c r="H46" i="7"/>
  <c r="G46" i="7" s="1"/>
  <c r="L45" i="7"/>
  <c r="K45" i="7" s="1"/>
  <c r="H45" i="7"/>
  <c r="G45" i="7" s="1"/>
  <c r="L44" i="7"/>
  <c r="K44" i="7"/>
  <c r="H44" i="7"/>
  <c r="G44" i="7" s="1"/>
  <c r="L43" i="7"/>
  <c r="K43" i="7"/>
  <c r="H43" i="7"/>
  <c r="G43" i="7" s="1"/>
  <c r="L42" i="7"/>
  <c r="K42" i="7"/>
  <c r="H42" i="7"/>
  <c r="G42" i="7" s="1"/>
  <c r="L41" i="7"/>
  <c r="K41" i="7" s="1"/>
  <c r="H41" i="7"/>
  <c r="G41" i="7" s="1"/>
  <c r="L40" i="7"/>
  <c r="K40" i="7"/>
  <c r="H40" i="7"/>
  <c r="G40" i="7" s="1"/>
  <c r="L39" i="7"/>
  <c r="K39" i="7"/>
  <c r="H39" i="7"/>
  <c r="L38" i="7"/>
  <c r="K38" i="7"/>
  <c r="H38" i="7"/>
  <c r="G38" i="7"/>
  <c r="L37" i="7"/>
  <c r="K37" i="7"/>
  <c r="H37" i="7"/>
  <c r="G37" i="7"/>
  <c r="L36" i="7"/>
  <c r="K36" i="7"/>
  <c r="H36" i="7"/>
  <c r="G36" i="7"/>
  <c r="L35" i="7"/>
  <c r="K35" i="7"/>
  <c r="H35" i="7"/>
  <c r="G35" i="7"/>
  <c r="L34" i="7"/>
  <c r="K34" i="7"/>
  <c r="H34" i="7"/>
  <c r="G34" i="7"/>
  <c r="L33" i="7"/>
  <c r="K33" i="7"/>
  <c r="H33" i="7"/>
  <c r="G33" i="7"/>
  <c r="L32" i="7"/>
  <c r="K32" i="7"/>
  <c r="H32" i="7"/>
  <c r="G32" i="7"/>
  <c r="L31" i="7"/>
  <c r="K31" i="7"/>
  <c r="H31" i="7"/>
  <c r="G31" i="7"/>
  <c r="L30" i="7"/>
  <c r="K30" i="7"/>
  <c r="H30" i="7"/>
  <c r="G30" i="7"/>
  <c r="L29" i="7"/>
  <c r="K29" i="7"/>
  <c r="H29" i="7"/>
  <c r="G29" i="7"/>
  <c r="L28" i="7"/>
  <c r="K28" i="7"/>
  <c r="H28" i="7"/>
  <c r="G28" i="7"/>
  <c r="L27" i="7"/>
  <c r="K27" i="7"/>
  <c r="H27" i="7"/>
  <c r="G27" i="7"/>
  <c r="L26" i="7"/>
  <c r="K26" i="7"/>
  <c r="H26" i="7"/>
  <c r="G26" i="7"/>
  <c r="L25" i="7"/>
  <c r="K25" i="7"/>
  <c r="H25" i="7"/>
  <c r="G25" i="7"/>
  <c r="L24" i="7"/>
  <c r="K24" i="7"/>
  <c r="H24" i="7"/>
  <c r="G24" i="7"/>
  <c r="L23" i="7"/>
  <c r="K23" i="7"/>
  <c r="L22" i="7"/>
  <c r="K22" i="7" s="1"/>
  <c r="H22" i="7"/>
  <c r="G22" i="7" s="1"/>
  <c r="L21" i="7"/>
  <c r="K21" i="7" s="1"/>
  <c r="H21" i="7"/>
  <c r="G21" i="7" s="1"/>
  <c r="L20" i="7"/>
  <c r="K20" i="7" s="1"/>
  <c r="H20" i="7"/>
  <c r="G20" i="7"/>
  <c r="L19" i="7"/>
  <c r="K19" i="7" s="1"/>
  <c r="H19" i="7"/>
  <c r="G19" i="7" s="1"/>
  <c r="L18" i="7"/>
  <c r="K18" i="7" s="1"/>
  <c r="H18" i="7"/>
  <c r="G18" i="7"/>
  <c r="L17" i="7"/>
  <c r="K17" i="7" s="1"/>
  <c r="H17" i="7"/>
  <c r="G17" i="7" s="1"/>
  <c r="L16" i="7"/>
  <c r="K16" i="7" s="1"/>
  <c r="H16" i="7"/>
  <c r="G16" i="7"/>
  <c r="L15" i="7"/>
  <c r="K15" i="7" s="1"/>
  <c r="H15" i="7"/>
  <c r="G15" i="7" s="1"/>
  <c r="L14" i="7"/>
  <c r="K14" i="7" s="1"/>
  <c r="H14" i="7"/>
  <c r="G14" i="7" s="1"/>
  <c r="L13" i="7"/>
  <c r="K13" i="7" s="1"/>
  <c r="H13" i="7"/>
  <c r="G13" i="7" s="1"/>
  <c r="L12" i="7"/>
  <c r="K12" i="7" s="1"/>
  <c r="H12" i="7"/>
  <c r="G12" i="7"/>
  <c r="L11" i="7"/>
  <c r="K11" i="7" s="1"/>
  <c r="H11" i="7"/>
  <c r="G11" i="7" s="1"/>
  <c r="L10" i="7"/>
  <c r="K10" i="7" s="1"/>
  <c r="H10" i="7"/>
  <c r="G10" i="7"/>
  <c r="L9" i="7"/>
  <c r="K9" i="7" s="1"/>
  <c r="H9" i="7"/>
  <c r="G9" i="7" s="1"/>
  <c r="L8" i="7"/>
  <c r="K8" i="7" s="1"/>
  <c r="H8" i="7"/>
  <c r="G8" i="7"/>
  <c r="L7" i="7"/>
  <c r="K7" i="7" s="1"/>
  <c r="H7" i="7"/>
  <c r="G7" i="7" s="1"/>
  <c r="M7" i="4"/>
  <c r="M180" i="4"/>
  <c r="Q7" i="4"/>
  <c r="Q180" i="4" s="1"/>
  <c r="N180" i="4"/>
  <c r="R180" i="4"/>
  <c r="R194" i="8"/>
  <c r="J4" i="1" l="1"/>
  <c r="E4" i="1"/>
  <c r="N194" i="8"/>
  <c r="M194" i="8"/>
  <c r="I4" i="1"/>
  <c r="F4" i="1"/>
  <c r="H15" i="1" s="1"/>
  <c r="R191" i="9"/>
  <c r="Q191" i="9"/>
  <c r="M191" i="9"/>
  <c r="G184" i="7"/>
  <c r="K184" i="7"/>
  <c r="L184" i="7"/>
  <c r="N191" i="9"/>
  <c r="H184" i="7"/>
  <c r="Q194" i="8"/>
  <c r="E15" i="1" l="1"/>
  <c r="K4" i="1"/>
  <c r="G4" i="1"/>
  <c r="L4" i="1"/>
  <c r="H4" i="1"/>
  <c r="K15" i="1" l="1"/>
  <c r="O15" i="1"/>
</calcChain>
</file>

<file path=xl/sharedStrings.xml><?xml version="1.0" encoding="utf-8"?>
<sst xmlns="http://schemas.openxmlformats.org/spreadsheetml/2006/main" count="2202" uniqueCount="374">
  <si>
    <t>TOTALS</t>
  </si>
  <si>
    <t>Brine Disposal</t>
  </si>
  <si>
    <t>3408324137/SWIW #8</t>
  </si>
  <si>
    <t>Elkhead Gas &amp; Oil</t>
  </si>
  <si>
    <t>3406920139/SWIW #2</t>
  </si>
  <si>
    <t>3400724523/SWIW #29</t>
  </si>
  <si>
    <t>Kastle Resources LLC</t>
  </si>
  <si>
    <t>3410523433/SWIW #10</t>
  </si>
  <si>
    <t>American Natural Gas Inc.</t>
  </si>
  <si>
    <t>3410523319/SWIW #7</t>
  </si>
  <si>
    <t>3404320160/SWIW #6</t>
  </si>
  <si>
    <t>Patricia Harman</t>
  </si>
  <si>
    <t>3400923480/SWIW #7</t>
  </si>
  <si>
    <t>Lee Oil &amp; Gas Company</t>
  </si>
  <si>
    <t>3405521059/SWIW #6</t>
  </si>
  <si>
    <t>Big Sky Energy</t>
  </si>
  <si>
    <t>3400721673/SWIW #7</t>
  </si>
  <si>
    <t>3405520682/SWIW #11</t>
  </si>
  <si>
    <t>3410523185/SWIW #5</t>
  </si>
  <si>
    <t>JD Drilling Company</t>
  </si>
  <si>
    <t>3410522739/SWIW #3</t>
  </si>
  <si>
    <t>3410522738/SWIW #2</t>
  </si>
  <si>
    <t>3408324412/SWIW #1</t>
  </si>
  <si>
    <t>Moran Well Service Inc.</t>
  </si>
  <si>
    <t>3404320043/SWIW #2</t>
  </si>
  <si>
    <t>Geopetro LLC</t>
  </si>
  <si>
    <t>3412122459/SWIW #1</t>
  </si>
  <si>
    <t>SES Assets LLC</t>
  </si>
  <si>
    <t>3405920965/SWIW #1</t>
  </si>
  <si>
    <t>3400720245/SWIW #9</t>
  </si>
  <si>
    <t>Ridgway Realty &amp; Land Development</t>
  </si>
  <si>
    <t>3400720360/SWIW #3</t>
  </si>
  <si>
    <t>3412920059/SWIW #6</t>
  </si>
  <si>
    <t>WE Energy, LLC</t>
  </si>
  <si>
    <t>3409923127/SWIW #10</t>
  </si>
  <si>
    <t>Northstar Disposal Services</t>
  </si>
  <si>
    <t>3400722038/SWIW #12</t>
  </si>
  <si>
    <t>D &amp; L Energy, Inc.</t>
  </si>
  <si>
    <t>3415523584/SWIW #14</t>
  </si>
  <si>
    <t>3416920775/SWIW #7</t>
  </si>
  <si>
    <t>S &amp; H Water Service</t>
  </si>
  <si>
    <t>3409321236/SWIW #1</t>
  </si>
  <si>
    <t>3407524375/SWIW #2</t>
  </si>
  <si>
    <t>3416320705/SWIW#6</t>
  </si>
  <si>
    <t>3410324515/SWIW #3</t>
  </si>
  <si>
    <t>King Oil Co., Inc.</t>
  </si>
  <si>
    <t>3408521094/SWIW #6</t>
  </si>
  <si>
    <t>Great Plains Exploration LLC</t>
  </si>
  <si>
    <t>3407322161/SWIW#1</t>
  </si>
  <si>
    <t>Jeanie Enterprises</t>
  </si>
  <si>
    <t>3416320883/SWIW #10</t>
  </si>
  <si>
    <t>Bancequity Petroleum Corp.</t>
  </si>
  <si>
    <t>3416320885/SWIW #8</t>
  </si>
  <si>
    <t>3411524096/SWIW #22</t>
  </si>
  <si>
    <t>3405320968/SWIW #2</t>
  </si>
  <si>
    <t>EnerVest Operating, LLC</t>
  </si>
  <si>
    <t>3413323343/SWIW #19</t>
  </si>
  <si>
    <t>3401922045/SWIW #9</t>
  </si>
  <si>
    <t>3413322283/SWIW #13</t>
  </si>
  <si>
    <t>3413320747/SWIW #3</t>
  </si>
  <si>
    <t>3401920326/SWIW #8</t>
  </si>
  <si>
    <t>3401920325/SWIW #7</t>
  </si>
  <si>
    <t>3415123018/SWIW #22</t>
  </si>
  <si>
    <t>3415122849/SWIW #24</t>
  </si>
  <si>
    <t>3415125237/SWIW #26</t>
  </si>
  <si>
    <t>3415124352/SWIW #19</t>
  </si>
  <si>
    <t>3415123877/SWIW #17</t>
  </si>
  <si>
    <t>3417520267/SWIW #2</t>
  </si>
  <si>
    <t>Frantz Enterprises Ltd.</t>
  </si>
  <si>
    <t>3414720244/SWIW #1</t>
  </si>
  <si>
    <t>3414720348/SWIW #2</t>
  </si>
  <si>
    <t>3412920157/SWIW #8</t>
  </si>
  <si>
    <t>Cortland Energy Co., Inc.</t>
  </si>
  <si>
    <t>3411721901/SWIW #48</t>
  </si>
  <si>
    <t>3401120103/SWIW #1</t>
  </si>
  <si>
    <t>Innex Oil and Gas, Inc.</t>
  </si>
  <si>
    <t>3415122088/SWIW #21</t>
  </si>
  <si>
    <t>Foltz &amp; Foltz LLP</t>
  </si>
  <si>
    <t>3415720575/SWIW #1</t>
  </si>
  <si>
    <t>Echo Drilling Inc.</t>
  </si>
  <si>
    <t>3415720542/SWIW #4</t>
  </si>
  <si>
    <t>3415724311/SWIW #6</t>
  </si>
  <si>
    <t>LLP Gas &amp; Oil Corporation</t>
  </si>
  <si>
    <t>3408520266/SWIW #2</t>
  </si>
  <si>
    <t>Pet Processors LLC</t>
  </si>
  <si>
    <t>3400720095/SWIW #17</t>
  </si>
  <si>
    <t>Rex Drummond</t>
  </si>
  <si>
    <t>3401520092/SWIW #2</t>
  </si>
  <si>
    <t>Don Yohe Enterprises, Inc.</t>
  </si>
  <si>
    <t>3415320907/SWIW #2</t>
  </si>
  <si>
    <t>Moore Well Services, Inc.</t>
  </si>
  <si>
    <t>3411722260/SWIW #54</t>
  </si>
  <si>
    <t>3411522527/SWIW #19</t>
  </si>
  <si>
    <t>3411522617/SWIW #20</t>
  </si>
  <si>
    <t>3415122089/SWIW #3</t>
  </si>
  <si>
    <t>Riverside Petroleum</t>
  </si>
  <si>
    <t>3415121179/SWIW #11</t>
  </si>
  <si>
    <t>3413322523/SWIW #12</t>
  </si>
  <si>
    <t>Annarock Petroleum, LLC</t>
  </si>
  <si>
    <t>3415522403/SWIW #7</t>
  </si>
  <si>
    <t>3412724260/SWIW #7</t>
  </si>
  <si>
    <t>Altex Inc.</t>
  </si>
  <si>
    <t>3411721472/SWIW #62</t>
  </si>
  <si>
    <t>Fishburn Producing, Inc.</t>
  </si>
  <si>
    <t>3411722109/SWIW #51</t>
  </si>
  <si>
    <t>3411723414/SWIW #46</t>
  </si>
  <si>
    <t>3411723388/SWIW #45</t>
  </si>
  <si>
    <t>3411723402/SWIW #44</t>
  </si>
  <si>
    <t>3411722829/SWIW #33</t>
  </si>
  <si>
    <t>3400921899/SWIW #1</t>
  </si>
  <si>
    <t>BT Energy Corporation</t>
  </si>
  <si>
    <t>3411521896/SWIW #3</t>
  </si>
  <si>
    <t>3403123353/SWIW #3</t>
  </si>
  <si>
    <t>Union Oil Company</t>
  </si>
  <si>
    <t>3400720919/SWIW #23</t>
  </si>
  <si>
    <t>American Energy Associates, Inc.</t>
  </si>
  <si>
    <t>3411928531/SWIW #24</t>
  </si>
  <si>
    <t>Robert W. Orr, Jr.</t>
  </si>
  <si>
    <t>3417520341/SWIW #3</t>
  </si>
  <si>
    <t>Mar Oil Company</t>
  </si>
  <si>
    <t>3401920790/SWIW #2</t>
  </si>
  <si>
    <t>Downright Brine Disposal LLC</t>
  </si>
  <si>
    <t>3415723690/SWIW #3</t>
  </si>
  <si>
    <t>Brine X LLC</t>
  </si>
  <si>
    <t>Stark County SWIW #9 &amp; #12</t>
  </si>
  <si>
    <t>Danny Long &amp; Sons</t>
  </si>
  <si>
    <t>3413324096/SWIW #34</t>
  </si>
  <si>
    <t>Salty's Disposal Well, LP</t>
  </si>
  <si>
    <t>3413321076/SWIW #31</t>
  </si>
  <si>
    <t>3412920095/SWIW #3</t>
  </si>
  <si>
    <t>Ohio Energy Assets, Inc.</t>
  </si>
  <si>
    <t>3412920088/SWIW #2</t>
  </si>
  <si>
    <t>SWIW #6 and SWIW #7</t>
  </si>
  <si>
    <t>Hunter Disposal, LLC</t>
  </si>
  <si>
    <t>3411927350/SWIW #18</t>
  </si>
  <si>
    <t>Mesh, Ltd.</t>
  </si>
  <si>
    <t>3416728462/SWIW #4</t>
  </si>
  <si>
    <t>Broadstreet Energy, LLC</t>
  </si>
  <si>
    <t>3411522981/SWIW #11</t>
  </si>
  <si>
    <t>3412123390/SWIW #3</t>
  </si>
  <si>
    <t>Carper Well Service Inc.</t>
  </si>
  <si>
    <t>3416727958/SWIW #9</t>
  </si>
  <si>
    <t>3400922704/SWIW #2</t>
  </si>
  <si>
    <t>3412920105/SWIW #9</t>
  </si>
  <si>
    <t>Houghton Investments LLC</t>
  </si>
  <si>
    <t>3412920194/SWIW #7</t>
  </si>
  <si>
    <t>3411520432/SWIW #15</t>
  </si>
  <si>
    <t>Temple Oil &amp; Gas Company</t>
  </si>
  <si>
    <t>3413321473/SWIW #27</t>
  </si>
  <si>
    <t>B &amp; B Oilfield Service Inc.</t>
  </si>
  <si>
    <t>3413322736/SWIW #16</t>
  </si>
  <si>
    <t>3410523473/SWIW #13</t>
  </si>
  <si>
    <t>Progressive Oil &amp; Gas, Inc.</t>
  </si>
  <si>
    <t>3416320541/SWIW #11</t>
  </si>
  <si>
    <t>3416320756/SWIW #9</t>
  </si>
  <si>
    <t>3413320114/SWIW #29</t>
  </si>
  <si>
    <t>3405924067/SWIW #11</t>
  </si>
  <si>
    <t>David R. Hill, Inc.</t>
  </si>
  <si>
    <t>3407321543/SWIW #4</t>
  </si>
  <si>
    <t>Kilbarger Construction Inc.</t>
  </si>
  <si>
    <t>3405320968/SWIW #1</t>
  </si>
  <si>
    <t>Huffman-Bowers Inc.</t>
  </si>
  <si>
    <t>3412726595/SWIW #5</t>
  </si>
  <si>
    <t>R.C. Poling Co., Inc.</t>
  </si>
  <si>
    <t>3416729577/SWIW #7</t>
  </si>
  <si>
    <t>Virco Inc.</t>
  </si>
  <si>
    <t>3416922198/SWIW #2</t>
  </si>
  <si>
    <t>Mac Oilfield Services, Inc.</t>
  </si>
  <si>
    <t>3407522732/SWIW #1</t>
  </si>
  <si>
    <t>3416729658/SWIW #8</t>
  </si>
  <si>
    <t>OOGC Disposal Co.</t>
  </si>
  <si>
    <t>3416729685/SWIW #10</t>
  </si>
  <si>
    <t>3408924792/SWIW #2</t>
  </si>
  <si>
    <t>3416729395/SWIW #6</t>
  </si>
  <si>
    <t>3407524527/SWIW #1</t>
  </si>
  <si>
    <t>3411723020/SWIW #39</t>
  </si>
  <si>
    <t>Knox Brine Disposal Ltd.</t>
  </si>
  <si>
    <t>3411723781/SWIW #56</t>
  </si>
  <si>
    <t>3411721444/SWIW #60</t>
  </si>
  <si>
    <t>3403122041/SWIW #2</t>
  </si>
  <si>
    <t>3408324195/SWIW #6</t>
  </si>
  <si>
    <t>3409920974/SWIW #9</t>
  </si>
  <si>
    <t>Brineaway, Inc.</t>
  </si>
  <si>
    <t>3415121295/SWIW #23</t>
  </si>
  <si>
    <t>3415122459/SWIW #20</t>
  </si>
  <si>
    <t>3409920972/SWIW #8</t>
  </si>
  <si>
    <t>3415121351/SWIW #18</t>
  </si>
  <si>
    <t>3409921956/SWIW #4</t>
  </si>
  <si>
    <t>3403124178/SWIW #9</t>
  </si>
  <si>
    <t>NGO Development Corp., Inc.</t>
  </si>
  <si>
    <t>3403123277/SWIW #1</t>
  </si>
  <si>
    <t>3413323542/SWIW #35</t>
  </si>
  <si>
    <t>Pursie E. Pipes</t>
  </si>
  <si>
    <t>3400721293/SWIW #26</t>
  </si>
  <si>
    <t>Clarence K. Tussel, Jr. Ltd.</t>
  </si>
  <si>
    <t>3411924758/SWIW #23</t>
  </si>
  <si>
    <t>Oxford Oil Company</t>
  </si>
  <si>
    <t>3411522150/SWIW #14</t>
  </si>
  <si>
    <t>3410523590/SWIW #17</t>
  </si>
  <si>
    <t>3412722616/SWIW #9</t>
  </si>
  <si>
    <t>3409920903/SWIW #7</t>
  </si>
  <si>
    <t>White Energy</t>
  </si>
  <si>
    <t>3400723192/SWIW# 20</t>
  </si>
  <si>
    <t>Petrowater Inc.</t>
  </si>
  <si>
    <t>3411522796/SWIW #8</t>
  </si>
  <si>
    <t>Resource Well Service</t>
  </si>
  <si>
    <t>3415722563/SWIW #9</t>
  </si>
  <si>
    <t>3413322860/SWIW #4</t>
  </si>
  <si>
    <t>3408923406/SWIW #1</t>
  </si>
  <si>
    <t>Don Byers Oil &amp; Gas</t>
  </si>
  <si>
    <t>Trumbull Co. SWIW #6, #12 and #13</t>
  </si>
  <si>
    <t>Ray Pander Trucking, Inc.</t>
  </si>
  <si>
    <t>3413323614/SWIW #26</t>
  </si>
  <si>
    <t>3415523795/SWIW #15</t>
  </si>
  <si>
    <t>3415121198/SWIW #6</t>
  </si>
  <si>
    <t>3413320525/SWIW #1</t>
  </si>
  <si>
    <t>3415123420/SWIW #5</t>
  </si>
  <si>
    <t>3405520773/SWIW #4</t>
  </si>
  <si>
    <t>PT Services LLC</t>
  </si>
  <si>
    <t>3400720357/SWIW #22</t>
  </si>
  <si>
    <t>3413321459/SWIW #14</t>
  </si>
  <si>
    <t>3415122783/SWIW #13</t>
  </si>
  <si>
    <t>3400921892/SWIW #6</t>
  </si>
  <si>
    <t>Petro Quest Inc.</t>
  </si>
  <si>
    <t>3412920125/SWIW #4</t>
  </si>
  <si>
    <t>3407525019/SWIW #5</t>
  </si>
  <si>
    <t>B &amp; M Energy Services, LLC</t>
  </si>
  <si>
    <t>3405922688/SWIW #3</t>
  </si>
  <si>
    <t>Bulldog Energy Services, LLC</t>
  </si>
  <si>
    <t>3416921767/SWIW #1</t>
  </si>
  <si>
    <t>Dominion East Ohio</t>
  </si>
  <si>
    <t>3411720239/SWIW #61</t>
  </si>
  <si>
    <t>Pettigrew Pumping Service</t>
  </si>
  <si>
    <t>4607B</t>
  </si>
  <si>
    <t>DNR900210</t>
  </si>
  <si>
    <t>0744</t>
  </si>
  <si>
    <t>DNR</t>
  </si>
  <si>
    <t>3%
Retained</t>
  </si>
  <si>
    <t>Net
Amount</t>
  </si>
  <si>
    <t>Gross
Amount</t>
  </si>
  <si>
    <t>Volume Injected (bbls)</t>
  </si>
  <si>
    <t>Gross Amount</t>
  </si>
  <si>
    <t>Description</t>
  </si>
  <si>
    <t>API Permit No.</t>
  </si>
  <si>
    <t>Company Name</t>
  </si>
  <si>
    <t>Program</t>
  </si>
  <si>
    <t>Dept</t>
  </si>
  <si>
    <t>Sub        ALI
REV
Code</t>
  </si>
  <si>
    <t>Revenue
Source</t>
  </si>
  <si>
    <t>RC</t>
  </si>
  <si>
    <t>FUND</t>
  </si>
  <si>
    <t>Agency
Code</t>
  </si>
  <si>
    <t>Document Total:
Out of District</t>
  </si>
  <si>
    <t>Document Total:
In District</t>
  </si>
  <si>
    <t>ORG ACY Code
DNR</t>
  </si>
  <si>
    <t>MINERAL RESOURCES MANAGEMENT</t>
  </si>
  <si>
    <t>BRINE DISPOSAL FEE REVENUE TRANSMITTAL</t>
  </si>
  <si>
    <t>Ohio Department of Natural Resources</t>
  </si>
  <si>
    <r>
      <t xml:space="preserve">Document Total:
</t>
    </r>
    <r>
      <rPr>
        <b/>
        <sz val="12"/>
        <color indexed="10"/>
        <rFont val="Calibri"/>
        <family val="2"/>
      </rPr>
      <t>In District</t>
    </r>
  </si>
  <si>
    <r>
      <t xml:space="preserve">Document Total:
</t>
    </r>
    <r>
      <rPr>
        <b/>
        <sz val="12"/>
        <color indexed="10"/>
        <rFont val="Calibri"/>
        <family val="2"/>
      </rPr>
      <t>Out of District</t>
    </r>
  </si>
  <si>
    <t>1st Quarter 2012</t>
  </si>
  <si>
    <t>Ashtabula SWIW #21, #28,#30 and #32</t>
  </si>
  <si>
    <t>NET AMOUNT TOTAL FOR IN &amp; OUT DISCTRICT</t>
  </si>
  <si>
    <t>TOTAL 3%RETAINED FOR IN &amp; OUT DISTRICT</t>
  </si>
  <si>
    <t>GROSS AMOUNT TOTAL FOR IN &amp; OUT DISTRICT</t>
  </si>
  <si>
    <t>VOLUME INJECTED (BBLS) IN AND OUT DISTRICT TOTALS</t>
  </si>
  <si>
    <t>3410523619/SWIW #19</t>
  </si>
  <si>
    <t>Roscoe Mills Injection Well</t>
  </si>
  <si>
    <t>3401320611/SWIW#1</t>
  </si>
  <si>
    <t>3405924188/SWIW#1</t>
  </si>
  <si>
    <t>Kleese Development (KDA)</t>
  </si>
  <si>
    <t>3415521438/SWIW #1</t>
  </si>
  <si>
    <t xml:space="preserve">Nichols Disposal Well LLC </t>
  </si>
  <si>
    <t>3416723862/SWIW #13</t>
  </si>
  <si>
    <t>J.M. Adams Roustabout. Inc</t>
  </si>
  <si>
    <t>3411924439/SWOW #17</t>
  </si>
  <si>
    <t>Ashtabula SWIW #21, #28, #30 &amp;#32</t>
  </si>
  <si>
    <t>M &amp; R Investments</t>
  </si>
  <si>
    <t>3415520682/SWIW #7</t>
  </si>
  <si>
    <t>3415521059/SWIW #6</t>
  </si>
  <si>
    <t>Second Oil Ltd.</t>
  </si>
  <si>
    <t>3411724137/SWIW #</t>
  </si>
  <si>
    <t>3416320337/SWIW #12</t>
  </si>
  <si>
    <t>PETROX, INC.</t>
  </si>
  <si>
    <t>DOVER ATWOOD</t>
  </si>
  <si>
    <t>little muskingum</t>
  </si>
  <si>
    <t xml:space="preserve"> </t>
  </si>
  <si>
    <t>3415521447/SWIW #2</t>
  </si>
  <si>
    <t>select tank trucks</t>
  </si>
  <si>
    <t>stallion</t>
  </si>
  <si>
    <t xml:space="preserve"> Saltys disposal wells</t>
  </si>
  <si>
    <t>2nd Quarter 2012</t>
  </si>
  <si>
    <t>3405924067  &amp; 3405924188</t>
  </si>
  <si>
    <t>3416727401/SWIW #2</t>
  </si>
  <si>
    <t>3412123390/SWIW #1</t>
  </si>
  <si>
    <t xml:space="preserve">CNX Gas </t>
  </si>
  <si>
    <t>3401320609/SWIW #2</t>
  </si>
  <si>
    <t>3411924439/SWIW #17</t>
  </si>
  <si>
    <t>monroe partners llc</t>
  </si>
  <si>
    <t>diversified resources ohio inc</t>
  </si>
  <si>
    <t>diversified resources</t>
  </si>
  <si>
    <t>M&amp;R Investments</t>
  </si>
  <si>
    <t>Kilbarger Investments Inc.</t>
  </si>
  <si>
    <t>TRUMBULL COUNTY API# 1893, 1894, 3203 SWIW #6, #12 and #13</t>
  </si>
  <si>
    <t>Alternate Name</t>
  </si>
  <si>
    <t>Jan 1- March 31</t>
  </si>
  <si>
    <t>April 1- June 30</t>
  </si>
  <si>
    <t>3rd Quarter 2011</t>
  </si>
  <si>
    <t>July 1- September30</t>
  </si>
  <si>
    <t>DUE: MAY 2ND</t>
  </si>
  <si>
    <t>DUE: AUG 1ST</t>
  </si>
  <si>
    <t>DUE: NOV 1ST</t>
  </si>
  <si>
    <t>October 1- December 31</t>
  </si>
  <si>
    <t>DUE: JAN 31 2013</t>
  </si>
  <si>
    <t>4th Quarter 2012</t>
  </si>
  <si>
    <t>Second Oil Ltd</t>
  </si>
  <si>
    <t>Ashtabula SWIW #21, #28, #30, and #32</t>
  </si>
  <si>
    <t>3262, 4355, 3097, 3177</t>
  </si>
  <si>
    <t>STALLION SWD</t>
  </si>
  <si>
    <t>3416320705/SWIW #6</t>
  </si>
  <si>
    <t>Buckeye Brine LLC</t>
  </si>
  <si>
    <t>3403127177/ SWIW #10</t>
  </si>
  <si>
    <t>PREFERRED FLUIDS MGMT.</t>
  </si>
  <si>
    <t>3405924067 &amp; 3505924188</t>
  </si>
  <si>
    <t>3401320611/SWIW # 1</t>
  </si>
  <si>
    <t>Kleese Development</t>
  </si>
  <si>
    <t>KDA</t>
  </si>
  <si>
    <t xml:space="preserve">3408324072/SWIW </t>
  </si>
  <si>
    <t>JUNCTION CITY DISPOSAL WELL</t>
  </si>
  <si>
    <t>JM Adams Roustabout</t>
  </si>
  <si>
    <t>4439/SWIW # 17</t>
  </si>
  <si>
    <t>3416727401/SWIW # 2</t>
  </si>
  <si>
    <t>CNX Gas Company</t>
  </si>
  <si>
    <t>3401320609/SWIW # 1</t>
  </si>
  <si>
    <t>SELECT TANK TRUCKS</t>
  </si>
  <si>
    <t>MONROE PARTNERS</t>
  </si>
  <si>
    <t>LITTLE MUSKINGUM DRILLING</t>
  </si>
  <si>
    <t>R &amp; P INCORPORATED</t>
  </si>
  <si>
    <t xml:space="preserve">HECKMAN WATER RESOURCE INC. </t>
  </si>
  <si>
    <t>Heckman Water Resources</t>
  </si>
  <si>
    <t xml:space="preserve">NICHOLS DISPOSAL WELL </t>
  </si>
  <si>
    <t>ORR PETROLEUM</t>
  </si>
  <si>
    <t>diversified resources ohio inc/deep resources</t>
  </si>
  <si>
    <t>3405120092/SWIW #2</t>
  </si>
  <si>
    <t>Peferred Fluids Managemenet</t>
  </si>
  <si>
    <t>3403127177/SWIW #10</t>
  </si>
  <si>
    <t>3401320609/SWIW #1</t>
  </si>
  <si>
    <t>4439/SWIW #17</t>
  </si>
  <si>
    <t>Monroe Partners</t>
  </si>
  <si>
    <t>Petrox, INC.</t>
  </si>
  <si>
    <t>Junction City Disposal</t>
  </si>
  <si>
    <t>R &amp; P Incorporated</t>
  </si>
  <si>
    <t>Orr Petroleum</t>
  </si>
  <si>
    <t>Stallion SWD</t>
  </si>
  <si>
    <t>Select Tank Trucks</t>
  </si>
  <si>
    <t>Second Oil  LTD</t>
  </si>
  <si>
    <t>Little Muskingum Drilling</t>
  </si>
  <si>
    <t>34105236199/SWIW #19</t>
  </si>
  <si>
    <t>Roscoe Mills injection well</t>
  </si>
  <si>
    <t>OGE ENERGY LTD.</t>
  </si>
  <si>
    <t>Lippizan Petroleum</t>
  </si>
  <si>
    <t>still need to report but amt. pd will be zero.</t>
  </si>
  <si>
    <t>SUN VALLEY OIL &amp; GAS LLC</t>
  </si>
  <si>
    <t>SUN VALLEY OIL &amp; GAS</t>
  </si>
  <si>
    <t>3405924067&amp; 3405924188</t>
  </si>
  <si>
    <t>3401320611/SWIW #1</t>
  </si>
  <si>
    <t>Belvoir Oil &amp; Gas</t>
  </si>
  <si>
    <t>Ashtabula SWIW #21, #28,  #30 and #32</t>
  </si>
  <si>
    <t>3408324072/SWIW</t>
  </si>
  <si>
    <t>met max bbls for the year.in the 3rd qtr.</t>
  </si>
  <si>
    <t>f</t>
  </si>
  <si>
    <t>SENT OUT 3 NOTICES</t>
  </si>
  <si>
    <t>AWAITING APPROVAL ON CHIEFS ORDER</t>
  </si>
  <si>
    <t>fiscal difference**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</si>
</sst>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[$-409]mmmm\ d\,\ yyyy;@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b/>
      <sz val="12"/>
      <color indexed="10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sz val="9"/>
      <color indexed="17"/>
      <name val="Calibri"/>
      <family val="2"/>
    </font>
    <font>
      <sz val="9"/>
      <color indexed="17"/>
      <name val="Calibri"/>
      <family val="2"/>
    </font>
    <font>
      <sz val="9"/>
      <color indexed="8"/>
      <name val="Calibri"/>
      <family val="2"/>
    </font>
    <font>
      <sz val="9"/>
      <color indexed="17"/>
      <name val="Calibri"/>
      <family val="2"/>
    </font>
    <font>
      <sz val="9"/>
      <color indexed="17"/>
      <name val="Calibri"/>
      <family val="2"/>
    </font>
    <font>
      <sz val="11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0" fillId="7" borderId="0" applyNumberFormat="0" applyBorder="0" applyAlignment="0" applyProtection="0"/>
    <xf numFmtId="0" fontId="1" fillId="0" borderId="0"/>
    <xf numFmtId="0" fontId="21" fillId="8" borderId="0" applyNumberFormat="0" applyBorder="0" applyAlignment="0" applyProtection="0"/>
  </cellStyleXfs>
  <cellXfs count="328">
    <xf numFmtId="0" fontId="0" fillId="0" borderId="0" xfId="0"/>
    <xf numFmtId="0" fontId="2" fillId="0" borderId="0" xfId="3" applyFont="1"/>
    <xf numFmtId="4" fontId="2" fillId="0" borderId="0" xfId="3" applyNumberFormat="1" applyFont="1" applyAlignment="1">
      <alignment horizontal="right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right"/>
    </xf>
    <xf numFmtId="3" fontId="3" fillId="0" borderId="0" xfId="1" applyNumberFormat="1" applyFont="1" applyAlignment="1"/>
    <xf numFmtId="0" fontId="2" fillId="0" borderId="0" xfId="3" applyFont="1" applyAlignment="1">
      <alignment wrapText="1"/>
    </xf>
    <xf numFmtId="0" fontId="2" fillId="0" borderId="0" xfId="3" applyFont="1" applyAlignment="1">
      <alignment horizontal="left" wrapText="1"/>
    </xf>
    <xf numFmtId="0" fontId="3" fillId="0" borderId="0" xfId="0" applyFont="1"/>
    <xf numFmtId="0" fontId="4" fillId="0" borderId="0" xfId="3" applyFont="1"/>
    <xf numFmtId="0" fontId="4" fillId="2" borderId="1" xfId="3" applyFont="1" applyFill="1" applyBorder="1" applyAlignment="1">
      <alignment vertical="center"/>
    </xf>
    <xf numFmtId="0" fontId="4" fillId="2" borderId="1" xfId="3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/>
    </xf>
    <xf numFmtId="0" fontId="2" fillId="0" borderId="3" xfId="3" applyFont="1" applyFill="1" applyBorder="1" applyAlignment="1">
      <alignment vertical="center"/>
    </xf>
    <xf numFmtId="0" fontId="2" fillId="0" borderId="3" xfId="3" applyFont="1" applyBorder="1" applyAlignment="1">
      <alignment vertical="center" wrapText="1"/>
    </xf>
    <xf numFmtId="0" fontId="2" fillId="0" borderId="3" xfId="3" applyFont="1" applyBorder="1" applyAlignment="1">
      <alignment horizontal="left" vertical="center" wrapText="1"/>
    </xf>
    <xf numFmtId="0" fontId="2" fillId="0" borderId="3" xfId="3" applyFont="1" applyBorder="1" applyAlignment="1">
      <alignment vertical="center"/>
    </xf>
    <xf numFmtId="164" fontId="3" fillId="0" borderId="0" xfId="0" applyNumberFormat="1" applyFont="1"/>
    <xf numFmtId="0" fontId="2" fillId="0" borderId="4" xfId="3" applyFont="1" applyFill="1" applyBorder="1" applyAlignment="1">
      <alignment vertical="center"/>
    </xf>
    <xf numFmtId="0" fontId="2" fillId="0" borderId="4" xfId="3" applyFont="1" applyBorder="1" applyAlignment="1">
      <alignment vertical="center" wrapText="1"/>
    </xf>
    <xf numFmtId="0" fontId="2" fillId="0" borderId="4" xfId="3" applyFont="1" applyBorder="1" applyAlignment="1">
      <alignment horizontal="left" vertical="center" wrapText="1"/>
    </xf>
    <xf numFmtId="0" fontId="2" fillId="0" borderId="4" xfId="3" applyFont="1" applyBorder="1" applyAlignment="1">
      <alignment vertical="center"/>
    </xf>
    <xf numFmtId="0" fontId="2" fillId="0" borderId="4" xfId="3" applyFont="1" applyFill="1" applyBorder="1" applyAlignment="1">
      <alignment horizontal="center" vertical="center"/>
    </xf>
    <xf numFmtId="164" fontId="2" fillId="3" borderId="4" xfId="3" applyNumberFormat="1" applyFont="1" applyFill="1" applyBorder="1" applyAlignment="1" applyProtection="1">
      <alignment horizontal="right" vertical="center" wrapText="1"/>
      <protection locked="0"/>
    </xf>
    <xf numFmtId="8" fontId="2" fillId="4" borderId="4" xfId="3" applyNumberFormat="1" applyFont="1" applyFill="1" applyBorder="1" applyAlignment="1">
      <alignment vertical="center"/>
    </xf>
    <xf numFmtId="0" fontId="4" fillId="3" borderId="5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left" vertical="center" wrapText="1"/>
    </xf>
    <xf numFmtId="165" fontId="4" fillId="2" borderId="4" xfId="3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3" applyFont="1" applyFill="1" applyBorder="1" applyAlignment="1" applyProtection="1">
      <alignment horizontal="left" vertical="center" wrapText="1"/>
      <protection locked="0"/>
    </xf>
    <xf numFmtId="0" fontId="4" fillId="2" borderId="4" xfId="3" applyFont="1" applyFill="1" applyBorder="1" applyAlignment="1" applyProtection="1">
      <alignment horizontal="center" vertical="center" wrapText="1"/>
      <protection locked="0"/>
    </xf>
    <xf numFmtId="0" fontId="4" fillId="2" borderId="4" xfId="3" applyFont="1" applyFill="1" applyBorder="1" applyAlignment="1">
      <alignment horizontal="center" vertical="center"/>
    </xf>
    <xf numFmtId="0" fontId="4" fillId="0" borderId="0" xfId="3" applyFont="1" applyBorder="1" applyAlignment="1" applyProtection="1">
      <alignment horizontal="center"/>
      <protection locked="0"/>
    </xf>
    <xf numFmtId="9" fontId="4" fillId="0" borderId="0" xfId="3" applyNumberFormat="1" applyFont="1" applyBorder="1" applyAlignment="1" applyProtection="1">
      <alignment horizontal="center"/>
      <protection locked="0"/>
    </xf>
    <xf numFmtId="0" fontId="4" fillId="0" borderId="0" xfId="3" applyFont="1" applyBorder="1"/>
    <xf numFmtId="0" fontId="4" fillId="4" borderId="6" xfId="3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center" wrapText="1"/>
    </xf>
    <xf numFmtId="8" fontId="2" fillId="4" borderId="3" xfId="3" applyNumberFormat="1" applyFont="1" applyFill="1" applyBorder="1" applyAlignment="1">
      <alignment vertical="center"/>
    </xf>
    <xf numFmtId="9" fontId="4" fillId="5" borderId="0" xfId="3" applyNumberFormat="1" applyFont="1" applyFill="1" applyBorder="1" applyAlignment="1" applyProtection="1">
      <alignment horizontal="right"/>
      <protection locked="0"/>
    </xf>
    <xf numFmtId="3" fontId="4" fillId="3" borderId="7" xfId="3" applyNumberFormat="1" applyFont="1" applyFill="1" applyBorder="1" applyAlignment="1">
      <alignment horizontal="center" vertical="center" wrapText="1"/>
    </xf>
    <xf numFmtId="0" fontId="6" fillId="0" borderId="0" xfId="0" applyFont="1"/>
    <xf numFmtId="3" fontId="5" fillId="3" borderId="8" xfId="3" applyNumberFormat="1" applyFont="1" applyFill="1" applyBorder="1" applyAlignment="1">
      <alignment horizontal="center" vertical="center" wrapText="1"/>
    </xf>
    <xf numFmtId="3" fontId="5" fillId="3" borderId="9" xfId="3" applyNumberFormat="1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4" borderId="6" xfId="3" applyFont="1" applyFill="1" applyBorder="1" applyAlignment="1">
      <alignment horizontal="center" vertical="center" wrapText="1"/>
    </xf>
    <xf numFmtId="0" fontId="5" fillId="4" borderId="9" xfId="3" applyFont="1" applyFill="1" applyBorder="1" applyAlignment="1">
      <alignment horizontal="center" vertical="center" wrapText="1"/>
    </xf>
    <xf numFmtId="0" fontId="5" fillId="4" borderId="5" xfId="3" applyFont="1" applyFill="1" applyBorder="1" applyAlignment="1">
      <alignment horizontal="center" vertical="center" wrapText="1"/>
    </xf>
    <xf numFmtId="3" fontId="5" fillId="3" borderId="7" xfId="3" applyNumberFormat="1" applyFont="1" applyFill="1" applyBorder="1" applyAlignment="1">
      <alignment horizontal="center" vertical="center" wrapText="1"/>
    </xf>
    <xf numFmtId="3" fontId="5" fillId="4" borderId="6" xfId="3" applyNumberFormat="1" applyFont="1" applyFill="1" applyBorder="1" applyAlignment="1">
      <alignment horizontal="center" vertical="center" wrapText="1"/>
    </xf>
    <xf numFmtId="164" fontId="4" fillId="3" borderId="1" xfId="3" applyNumberFormat="1" applyFont="1" applyFill="1" applyBorder="1" applyAlignment="1">
      <alignment vertical="center"/>
    </xf>
    <xf numFmtId="164" fontId="4" fillId="4" borderId="1" xfId="3" applyNumberFormat="1" applyFont="1" applyFill="1" applyBorder="1" applyAlignment="1">
      <alignment vertical="center"/>
    </xf>
    <xf numFmtId="164" fontId="5" fillId="3" borderId="9" xfId="3" applyNumberFormat="1" applyFont="1" applyFill="1" applyBorder="1" applyAlignment="1">
      <alignment horizontal="center" vertical="center" wrapText="1"/>
    </xf>
    <xf numFmtId="164" fontId="5" fillId="3" borderId="5" xfId="3" applyNumberFormat="1" applyFont="1" applyFill="1" applyBorder="1" applyAlignment="1">
      <alignment horizontal="center" vertical="center" wrapText="1"/>
    </xf>
    <xf numFmtId="164" fontId="5" fillId="4" borderId="9" xfId="3" applyNumberFormat="1" applyFont="1" applyFill="1" applyBorder="1" applyAlignment="1">
      <alignment horizontal="center" vertical="center" wrapText="1"/>
    </xf>
    <xf numFmtId="164" fontId="5" fillId="4" borderId="5" xfId="3" applyNumberFormat="1" applyFont="1" applyFill="1" applyBorder="1" applyAlignment="1">
      <alignment horizontal="center" vertical="center" wrapText="1"/>
    </xf>
    <xf numFmtId="3" fontId="4" fillId="3" borderId="10" xfId="3" applyNumberFormat="1" applyFont="1" applyFill="1" applyBorder="1" applyAlignment="1">
      <alignment horizontal="center" vertical="center" wrapText="1"/>
    </xf>
    <xf numFmtId="3" fontId="2" fillId="3" borderId="11" xfId="3" applyNumberFormat="1" applyFont="1" applyFill="1" applyBorder="1" applyAlignment="1" applyProtection="1">
      <alignment horizontal="center" vertical="center" wrapText="1"/>
      <protection locked="0"/>
    </xf>
    <xf numFmtId="3" fontId="2" fillId="3" borderId="11" xfId="3" applyNumberFormat="1" applyFont="1" applyFill="1" applyBorder="1" applyAlignment="1">
      <alignment horizontal="center" vertical="center"/>
    </xf>
    <xf numFmtId="3" fontId="2" fillId="3" borderId="12" xfId="3" applyNumberFormat="1" applyFont="1" applyFill="1" applyBorder="1" applyAlignment="1">
      <alignment horizontal="center" vertical="center"/>
    </xf>
    <xf numFmtId="3" fontId="4" fillId="3" borderId="13" xfId="3" applyNumberFormat="1" applyFont="1" applyFill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 wrapText="1"/>
    </xf>
    <xf numFmtId="164" fontId="2" fillId="3" borderId="14" xfId="3" applyNumberFormat="1" applyFont="1" applyFill="1" applyBorder="1" applyAlignment="1" applyProtection="1">
      <alignment horizontal="right" vertical="center" wrapText="1"/>
      <protection locked="0"/>
    </xf>
    <xf numFmtId="164" fontId="2" fillId="3" borderId="14" xfId="3" applyNumberFormat="1" applyFont="1" applyFill="1" applyBorder="1" applyAlignment="1">
      <alignment vertical="center"/>
    </xf>
    <xf numFmtId="164" fontId="4" fillId="3" borderId="15" xfId="3" applyNumberFormat="1" applyFont="1" applyFill="1" applyBorder="1" applyAlignment="1">
      <alignment vertical="center"/>
    </xf>
    <xf numFmtId="164" fontId="2" fillId="3" borderId="16" xfId="3" applyNumberFormat="1" applyFont="1" applyFill="1" applyBorder="1" applyAlignment="1" applyProtection="1">
      <alignment horizontal="right" vertical="center" wrapText="1"/>
      <protection locked="0"/>
    </xf>
    <xf numFmtId="164" fontId="4" fillId="3" borderId="7" xfId="3" applyNumberFormat="1" applyFont="1" applyFill="1" applyBorder="1" applyAlignment="1">
      <alignment vertical="center"/>
    </xf>
    <xf numFmtId="0" fontId="4" fillId="4" borderId="17" xfId="3" applyFont="1" applyFill="1" applyBorder="1" applyAlignment="1">
      <alignment horizontal="center" vertical="center" wrapText="1"/>
    </xf>
    <xf numFmtId="3" fontId="2" fillId="4" borderId="11" xfId="3" applyNumberFormat="1" applyFont="1" applyFill="1" applyBorder="1" applyAlignment="1" applyProtection="1">
      <alignment horizontal="center" vertical="center" wrapText="1"/>
      <protection locked="0"/>
    </xf>
    <xf numFmtId="3" fontId="2" fillId="4" borderId="11" xfId="3" applyNumberFormat="1" applyFont="1" applyFill="1" applyBorder="1" applyAlignment="1">
      <alignment horizontal="center" vertical="center"/>
    </xf>
    <xf numFmtId="3" fontId="2" fillId="4" borderId="12" xfId="3" applyNumberFormat="1" applyFont="1" applyFill="1" applyBorder="1" applyAlignment="1">
      <alignment horizontal="center" vertical="center"/>
    </xf>
    <xf numFmtId="3" fontId="4" fillId="4" borderId="13" xfId="3" applyNumberFormat="1" applyFont="1" applyFill="1" applyBorder="1" applyAlignment="1">
      <alignment horizontal="center" vertical="center"/>
    </xf>
    <xf numFmtId="164" fontId="2" fillId="4" borderId="14" xfId="3" applyNumberFormat="1" applyFont="1" applyFill="1" applyBorder="1" applyAlignment="1" applyProtection="1">
      <alignment horizontal="right" vertical="center" wrapText="1"/>
      <protection locked="0"/>
    </xf>
    <xf numFmtId="164" fontId="4" fillId="4" borderId="15" xfId="3" applyNumberFormat="1" applyFont="1" applyFill="1" applyBorder="1" applyAlignment="1">
      <alignment vertical="center"/>
    </xf>
    <xf numFmtId="0" fontId="4" fillId="4" borderId="7" xfId="3" applyFont="1" applyFill="1" applyBorder="1" applyAlignment="1">
      <alignment horizontal="center" vertical="center" wrapText="1"/>
    </xf>
    <xf numFmtId="164" fontId="2" fillId="4" borderId="16" xfId="3" applyNumberFormat="1" applyFont="1" applyFill="1" applyBorder="1" applyAlignment="1" applyProtection="1">
      <alignment horizontal="right" vertical="center" wrapText="1"/>
      <protection locked="0"/>
    </xf>
    <xf numFmtId="164" fontId="4" fillId="4" borderId="7" xfId="3" applyNumberFormat="1" applyFont="1" applyFill="1" applyBorder="1" applyAlignment="1">
      <alignment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3" fontId="9" fillId="5" borderId="4" xfId="0" applyNumberFormat="1" applyFont="1" applyFill="1" applyBorder="1" applyAlignment="1">
      <alignment horizontal="center" vertical="center"/>
    </xf>
    <xf numFmtId="164" fontId="9" fillId="5" borderId="4" xfId="0" applyNumberFormat="1" applyFont="1" applyFill="1" applyBorder="1" applyAlignment="1">
      <alignment horizontal="center" vertical="center" wrapText="1"/>
    </xf>
    <xf numFmtId="164" fontId="5" fillId="3" borderId="8" xfId="3" applyNumberFormat="1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horizontal="center" vertical="center"/>
    </xf>
    <xf numFmtId="0" fontId="2" fillId="0" borderId="0" xfId="3" applyFont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0" borderId="0" xfId="3" applyFont="1" applyBorder="1" applyAlignment="1" applyProtection="1">
      <alignment horizontal="center" vertical="center"/>
      <protection locked="0"/>
    </xf>
    <xf numFmtId="0" fontId="10" fillId="7" borderId="4" xfId="2" applyFont="1" applyBorder="1" applyAlignment="1" applyProtection="1">
      <alignment horizontal="center" vertical="center" wrapText="1"/>
      <protection locked="0"/>
    </xf>
    <xf numFmtId="0" fontId="10" fillId="7" borderId="4" xfId="2" applyFont="1" applyBorder="1" applyAlignment="1" applyProtection="1">
      <alignment horizontal="left" vertical="center" wrapText="1"/>
      <protection locked="0"/>
    </xf>
    <xf numFmtId="3" fontId="10" fillId="7" borderId="11" xfId="2" applyNumberFormat="1" applyFont="1" applyBorder="1" applyAlignment="1" applyProtection="1">
      <alignment horizontal="center" vertical="center" wrapText="1"/>
      <protection locked="0"/>
    </xf>
    <xf numFmtId="164" fontId="10" fillId="7" borderId="16" xfId="2" applyNumberFormat="1" applyFont="1" applyBorder="1" applyAlignment="1" applyProtection="1">
      <alignment horizontal="right" vertical="center" wrapText="1"/>
      <protection locked="0"/>
    </xf>
    <xf numFmtId="164" fontId="10" fillId="7" borderId="14" xfId="2" applyNumberFormat="1" applyFont="1" applyBorder="1" applyAlignment="1" applyProtection="1">
      <alignment horizontal="right" vertical="center" wrapText="1"/>
      <protection locked="0"/>
    </xf>
    <xf numFmtId="164" fontId="10" fillId="7" borderId="4" xfId="2" applyNumberFormat="1" applyFont="1" applyBorder="1" applyAlignment="1" applyProtection="1">
      <alignment horizontal="right" vertical="center" wrapText="1"/>
      <protection locked="0"/>
    </xf>
    <xf numFmtId="8" fontId="10" fillId="7" borderId="4" xfId="2" applyNumberFormat="1" applyFont="1" applyBorder="1" applyAlignment="1">
      <alignment vertical="center"/>
    </xf>
    <xf numFmtId="0" fontId="10" fillId="7" borderId="0" xfId="2" applyFont="1"/>
    <xf numFmtId="164" fontId="10" fillId="7" borderId="0" xfId="2" applyNumberFormat="1" applyFont="1"/>
    <xf numFmtId="0" fontId="10" fillId="7" borderId="4" xfId="2" applyFont="1" applyBorder="1" applyAlignment="1">
      <alignment vertical="center"/>
    </xf>
    <xf numFmtId="0" fontId="10" fillId="7" borderId="4" xfId="2" applyFont="1" applyBorder="1" applyAlignment="1">
      <alignment horizontal="left" vertical="center" wrapText="1"/>
    </xf>
    <xf numFmtId="0" fontId="10" fillId="7" borderId="4" xfId="2" applyFont="1" applyBorder="1" applyAlignment="1">
      <alignment horizontal="center" vertical="center" wrapText="1"/>
    </xf>
    <xf numFmtId="0" fontId="10" fillId="7" borderId="4" xfId="2" applyFont="1" applyBorder="1" applyAlignment="1">
      <alignment horizontal="center" vertical="center"/>
    </xf>
    <xf numFmtId="0" fontId="10" fillId="7" borderId="4" xfId="2" quotePrefix="1" applyFont="1" applyBorder="1" applyAlignment="1" applyProtection="1">
      <alignment horizontal="center" vertical="center" wrapText="1"/>
      <protection locked="0"/>
    </xf>
    <xf numFmtId="0" fontId="11" fillId="7" borderId="4" xfId="2" applyFont="1" applyBorder="1" applyAlignment="1">
      <alignment horizontal="left" vertical="center" wrapText="1"/>
    </xf>
    <xf numFmtId="0" fontId="11" fillId="7" borderId="4" xfId="2" applyFont="1" applyBorder="1" applyAlignment="1">
      <alignment horizontal="center" vertical="center"/>
    </xf>
    <xf numFmtId="0" fontId="11" fillId="7" borderId="4" xfId="2" applyFont="1" applyBorder="1" applyAlignment="1" applyProtection="1">
      <alignment horizontal="center" vertical="center" wrapText="1"/>
      <protection locked="0"/>
    </xf>
    <xf numFmtId="0" fontId="11" fillId="7" borderId="4" xfId="2" applyFont="1" applyBorder="1" applyAlignment="1" applyProtection="1">
      <alignment horizontal="left" vertical="center" wrapText="1"/>
      <protection locked="0"/>
    </xf>
    <xf numFmtId="3" fontId="11" fillId="7" borderId="11" xfId="2" applyNumberFormat="1" applyFont="1" applyBorder="1" applyAlignment="1" applyProtection="1">
      <alignment horizontal="center" vertical="center" wrapText="1"/>
      <protection locked="0"/>
    </xf>
    <xf numFmtId="164" fontId="11" fillId="7" borderId="16" xfId="2" applyNumberFormat="1" applyFont="1" applyBorder="1" applyAlignment="1" applyProtection="1">
      <alignment horizontal="right" vertical="center" wrapText="1"/>
      <protection locked="0"/>
    </xf>
    <xf numFmtId="164" fontId="11" fillId="7" borderId="14" xfId="2" applyNumberFormat="1" applyFont="1" applyBorder="1" applyAlignment="1" applyProtection="1">
      <alignment horizontal="right" vertical="center" wrapText="1"/>
      <protection locked="0"/>
    </xf>
    <xf numFmtId="164" fontId="11" fillId="7" borderId="4" xfId="2" applyNumberFormat="1" applyFont="1" applyBorder="1" applyAlignment="1" applyProtection="1">
      <alignment horizontal="right" vertical="center" wrapText="1"/>
      <protection locked="0"/>
    </xf>
    <xf numFmtId="8" fontId="11" fillId="7" borderId="4" xfId="2" applyNumberFormat="1" applyFont="1" applyBorder="1" applyAlignment="1">
      <alignment vertical="center"/>
    </xf>
    <xf numFmtId="164" fontId="11" fillId="7" borderId="0" xfId="2" applyNumberFormat="1" applyFont="1"/>
    <xf numFmtId="0" fontId="11" fillId="7" borderId="0" xfId="2" applyFont="1"/>
    <xf numFmtId="0" fontId="11" fillId="7" borderId="4" xfId="2" applyFont="1" applyBorder="1" applyAlignment="1">
      <alignment vertical="center"/>
    </xf>
    <xf numFmtId="0" fontId="11" fillId="7" borderId="4" xfId="2" applyFont="1" applyBorder="1" applyAlignment="1">
      <alignment horizontal="center" vertical="center" wrapText="1"/>
    </xf>
    <xf numFmtId="0" fontId="12" fillId="0" borderId="0" xfId="0" applyFont="1"/>
    <xf numFmtId="0" fontId="10" fillId="7" borderId="4" xfId="2" applyFont="1" applyBorder="1" applyAlignment="1">
      <alignment vertical="center" wrapText="1"/>
    </xf>
    <xf numFmtId="0" fontId="13" fillId="7" borderId="4" xfId="2" applyFont="1" applyBorder="1" applyAlignment="1" applyProtection="1">
      <alignment horizontal="center" vertical="center" wrapText="1"/>
      <protection locked="0"/>
    </xf>
    <xf numFmtId="0" fontId="13" fillId="7" borderId="4" xfId="2" applyFont="1" applyBorder="1" applyAlignment="1" applyProtection="1">
      <alignment horizontal="left" vertical="center" wrapText="1"/>
      <protection locked="0"/>
    </xf>
    <xf numFmtId="3" fontId="13" fillId="7" borderId="11" xfId="2" applyNumberFormat="1" applyFont="1" applyBorder="1" applyAlignment="1" applyProtection="1">
      <alignment horizontal="center" vertical="center" wrapText="1"/>
      <protection locked="0"/>
    </xf>
    <xf numFmtId="164" fontId="13" fillId="7" borderId="16" xfId="2" applyNumberFormat="1" applyFont="1" applyBorder="1" applyAlignment="1" applyProtection="1">
      <alignment horizontal="right" vertical="center" wrapText="1"/>
      <protection locked="0"/>
    </xf>
    <xf numFmtId="164" fontId="13" fillId="7" borderId="14" xfId="2" applyNumberFormat="1" applyFont="1" applyBorder="1" applyAlignment="1" applyProtection="1">
      <alignment horizontal="right" vertical="center" wrapText="1"/>
      <protection locked="0"/>
    </xf>
    <xf numFmtId="164" fontId="13" fillId="7" borderId="4" xfId="2" applyNumberFormat="1" applyFont="1" applyBorder="1" applyAlignment="1" applyProtection="1">
      <alignment horizontal="right" vertical="center" wrapText="1"/>
      <protection locked="0"/>
    </xf>
    <xf numFmtId="8" fontId="13" fillId="7" borderId="4" xfId="2" applyNumberFormat="1" applyFont="1" applyBorder="1" applyAlignment="1">
      <alignment vertical="center"/>
    </xf>
    <xf numFmtId="164" fontId="13" fillId="7" borderId="0" xfId="2" applyNumberFormat="1" applyFont="1"/>
    <xf numFmtId="0" fontId="13" fillId="7" borderId="0" xfId="2" applyFont="1"/>
    <xf numFmtId="0" fontId="20" fillId="7" borderId="4" xfId="2" applyBorder="1" applyAlignment="1" applyProtection="1">
      <alignment horizontal="center" vertical="center" wrapText="1"/>
      <protection locked="0"/>
    </xf>
    <xf numFmtId="0" fontId="20" fillId="7" borderId="4" xfId="2" applyBorder="1" applyAlignment="1" applyProtection="1">
      <alignment horizontal="left" vertical="center" wrapText="1"/>
      <protection locked="0"/>
    </xf>
    <xf numFmtId="3" fontId="20" fillId="7" borderId="11" xfId="2" applyNumberFormat="1" applyBorder="1" applyAlignment="1" applyProtection="1">
      <alignment horizontal="center" vertical="center" wrapText="1"/>
      <protection locked="0"/>
    </xf>
    <xf numFmtId="164" fontId="20" fillId="7" borderId="16" xfId="2" applyNumberFormat="1" applyBorder="1" applyAlignment="1" applyProtection="1">
      <alignment horizontal="right" vertical="center" wrapText="1"/>
      <protection locked="0"/>
    </xf>
    <xf numFmtId="164" fontId="20" fillId="7" borderId="14" xfId="2" applyNumberFormat="1" applyBorder="1" applyAlignment="1" applyProtection="1">
      <alignment horizontal="right" vertical="center" wrapText="1"/>
      <protection locked="0"/>
    </xf>
    <xf numFmtId="164" fontId="20" fillId="7" borderId="4" xfId="2" applyNumberFormat="1" applyBorder="1" applyAlignment="1" applyProtection="1">
      <alignment horizontal="right" vertical="center" wrapText="1"/>
      <protection locked="0"/>
    </xf>
    <xf numFmtId="8" fontId="20" fillId="7" borderId="4" xfId="2" applyNumberFormat="1" applyBorder="1" applyAlignment="1">
      <alignment vertical="center"/>
    </xf>
    <xf numFmtId="164" fontId="20" fillId="7" borderId="0" xfId="2" applyNumberFormat="1"/>
    <xf numFmtId="0" fontId="20" fillId="7" borderId="0" xfId="2"/>
    <xf numFmtId="0" fontId="14" fillId="7" borderId="4" xfId="2" applyFont="1" applyBorder="1" applyAlignment="1" applyProtection="1">
      <alignment horizontal="center" vertical="center" wrapText="1"/>
      <protection locked="0"/>
    </xf>
    <xf numFmtId="0" fontId="14" fillId="7" borderId="4" xfId="2" applyFont="1" applyBorder="1" applyAlignment="1" applyProtection="1">
      <alignment horizontal="left" vertical="center" wrapText="1"/>
      <protection locked="0"/>
    </xf>
    <xf numFmtId="3" fontId="14" fillId="7" borderId="11" xfId="2" applyNumberFormat="1" applyFont="1" applyBorder="1" applyAlignment="1" applyProtection="1">
      <alignment horizontal="center" vertical="center" wrapText="1"/>
      <protection locked="0"/>
    </xf>
    <xf numFmtId="164" fontId="14" fillId="7" borderId="16" xfId="2" applyNumberFormat="1" applyFont="1" applyBorder="1" applyAlignment="1" applyProtection="1">
      <alignment horizontal="right" vertical="center" wrapText="1"/>
      <protection locked="0"/>
    </xf>
    <xf numFmtId="164" fontId="14" fillId="7" borderId="14" xfId="2" applyNumberFormat="1" applyFont="1" applyBorder="1" applyAlignment="1" applyProtection="1">
      <alignment horizontal="right" vertical="center" wrapText="1"/>
      <protection locked="0"/>
    </xf>
    <xf numFmtId="164" fontId="14" fillId="7" borderId="4" xfId="2" applyNumberFormat="1" applyFont="1" applyBorder="1" applyAlignment="1" applyProtection="1">
      <alignment horizontal="right" vertical="center" wrapText="1"/>
      <protection locked="0"/>
    </xf>
    <xf numFmtId="8" fontId="14" fillId="7" borderId="4" xfId="2" applyNumberFormat="1" applyFont="1" applyBorder="1" applyAlignment="1">
      <alignment vertical="center"/>
    </xf>
    <xf numFmtId="164" fontId="14" fillId="7" borderId="0" xfId="2" applyNumberFormat="1" applyFont="1"/>
    <xf numFmtId="0" fontId="14" fillId="7" borderId="0" xfId="2" applyFont="1"/>
    <xf numFmtId="0" fontId="14" fillId="7" borderId="4" xfId="2" applyFont="1" applyBorder="1" applyAlignment="1">
      <alignment vertical="center"/>
    </xf>
    <xf numFmtId="0" fontId="14" fillId="7" borderId="4" xfId="2" applyFont="1" applyBorder="1" applyAlignment="1">
      <alignment horizontal="left" vertical="center" wrapText="1"/>
    </xf>
    <xf numFmtId="0" fontId="14" fillId="7" borderId="4" xfId="2" applyFont="1" applyBorder="1" applyAlignment="1">
      <alignment horizontal="center" vertical="center" wrapText="1"/>
    </xf>
    <xf numFmtId="0" fontId="14" fillId="7" borderId="4" xfId="2" applyFont="1" applyBorder="1" applyAlignment="1">
      <alignment horizontal="center" vertical="center"/>
    </xf>
    <xf numFmtId="3" fontId="10" fillId="7" borderId="4" xfId="2" applyNumberFormat="1" applyFont="1" applyBorder="1" applyAlignment="1" applyProtection="1">
      <alignment horizontal="center" vertical="center" wrapText="1"/>
      <protection locked="0"/>
    </xf>
    <xf numFmtId="0" fontId="14" fillId="7" borderId="3" xfId="2" applyFont="1" applyBorder="1" applyAlignment="1" applyProtection="1">
      <alignment horizontal="center" vertical="center" wrapText="1"/>
      <protection locked="0"/>
    </xf>
    <xf numFmtId="0" fontId="14" fillId="7" borderId="3" xfId="2" applyFont="1" applyBorder="1" applyAlignment="1" applyProtection="1">
      <alignment horizontal="left" vertical="center" wrapText="1"/>
      <protection locked="0"/>
    </xf>
    <xf numFmtId="3" fontId="14" fillId="7" borderId="12" xfId="2" applyNumberFormat="1" applyFont="1" applyBorder="1" applyAlignment="1" applyProtection="1">
      <alignment horizontal="center" vertical="center" wrapText="1"/>
      <protection locked="0"/>
    </xf>
    <xf numFmtId="164" fontId="14" fillId="7" borderId="18" xfId="2" applyNumberFormat="1" applyFont="1" applyBorder="1" applyAlignment="1" applyProtection="1">
      <alignment horizontal="right" vertical="center" wrapText="1"/>
      <protection locked="0"/>
    </xf>
    <xf numFmtId="164" fontId="14" fillId="7" borderId="19" xfId="2" applyNumberFormat="1" applyFont="1" applyBorder="1" applyAlignment="1" applyProtection="1">
      <alignment horizontal="right" vertical="center" wrapText="1"/>
      <protection locked="0"/>
    </xf>
    <xf numFmtId="164" fontId="14" fillId="7" borderId="3" xfId="2" applyNumberFormat="1" applyFont="1" applyBorder="1" applyAlignment="1" applyProtection="1">
      <alignment horizontal="right" vertical="center" wrapText="1"/>
      <protection locked="0"/>
    </xf>
    <xf numFmtId="8" fontId="14" fillId="7" borderId="3" xfId="2" applyNumberFormat="1" applyFont="1" applyBorder="1" applyAlignment="1">
      <alignment vertical="center"/>
    </xf>
    <xf numFmtId="3" fontId="14" fillId="7" borderId="4" xfId="2" applyNumberFormat="1" applyFont="1" applyBorder="1" applyAlignment="1" applyProtection="1">
      <alignment horizontal="center" vertical="center" wrapText="1"/>
      <protection locked="0"/>
    </xf>
    <xf numFmtId="0" fontId="2" fillId="0" borderId="0" xfId="3" applyFont="1" applyBorder="1" applyAlignment="1">
      <alignment horizontal="left" wrapText="1"/>
    </xf>
    <xf numFmtId="0" fontId="15" fillId="6" borderId="4" xfId="3" applyFont="1" applyFill="1" applyBorder="1" applyAlignment="1" applyProtection="1">
      <alignment horizontal="left" vertical="center" wrapText="1"/>
      <protection locked="0"/>
    </xf>
    <xf numFmtId="0" fontId="16" fillId="7" borderId="4" xfId="2" applyFont="1" applyBorder="1" applyAlignment="1" applyProtection="1">
      <alignment horizontal="left" vertical="center" wrapText="1"/>
      <protection locked="0"/>
    </xf>
    <xf numFmtId="0" fontId="16" fillId="7" borderId="4" xfId="2" applyFont="1" applyBorder="1" applyAlignment="1">
      <alignment horizontal="left" vertical="center" wrapText="1"/>
    </xf>
    <xf numFmtId="0" fontId="17" fillId="7" borderId="4" xfId="2" applyFont="1" applyBorder="1" applyAlignment="1" applyProtection="1">
      <alignment horizontal="left" vertical="center" wrapText="1"/>
      <protection locked="0"/>
    </xf>
    <xf numFmtId="0" fontId="17" fillId="7" borderId="3" xfId="2" applyFont="1" applyBorder="1" applyAlignment="1" applyProtection="1">
      <alignment horizontal="left" vertical="center" wrapText="1"/>
      <protection locked="0"/>
    </xf>
    <xf numFmtId="0" fontId="17" fillId="7" borderId="20" xfId="2" applyFont="1" applyBorder="1" applyAlignment="1" applyProtection="1">
      <alignment horizontal="left" vertical="center" wrapText="1"/>
      <protection locked="0"/>
    </xf>
    <xf numFmtId="0" fontId="17" fillId="7" borderId="4" xfId="2" applyFont="1" applyBorder="1" applyAlignment="1">
      <alignment vertical="top" wrapText="1"/>
    </xf>
    <xf numFmtId="0" fontId="15" fillId="0" borderId="0" xfId="3" applyFont="1" applyAlignment="1">
      <alignment horizontal="left" wrapText="1"/>
    </xf>
    <xf numFmtId="0" fontId="18" fillId="0" borderId="0" xfId="3" applyFont="1" applyBorder="1" applyAlignment="1" applyProtection="1">
      <alignment horizontal="center"/>
      <protection locked="0"/>
    </xf>
    <xf numFmtId="0" fontId="18" fillId="2" borderId="4" xfId="3" applyFont="1" applyFill="1" applyBorder="1" applyAlignment="1" applyProtection="1">
      <alignment horizontal="left" vertical="center" wrapText="1"/>
      <protection locked="0"/>
    </xf>
    <xf numFmtId="0" fontId="18" fillId="2" borderId="4" xfId="3" applyFont="1" applyFill="1" applyBorder="1" applyAlignment="1">
      <alignment horizontal="left" vertical="center" wrapText="1"/>
    </xf>
    <xf numFmtId="0" fontId="15" fillId="0" borderId="4" xfId="3" applyFont="1" applyBorder="1" applyAlignment="1">
      <alignment horizontal="left" vertical="center" wrapText="1"/>
    </xf>
    <xf numFmtId="0" fontId="15" fillId="0" borderId="3" xfId="3" applyFont="1" applyBorder="1" applyAlignment="1">
      <alignment horizontal="left" vertical="center" wrapText="1"/>
    </xf>
    <xf numFmtId="0" fontId="18" fillId="2" borderId="1" xfId="3" applyFont="1" applyFill="1" applyBorder="1" applyAlignment="1">
      <alignment horizontal="left" vertical="center" wrapText="1"/>
    </xf>
    <xf numFmtId="0" fontId="17" fillId="7" borderId="4" xfId="2" applyFont="1" applyBorder="1" applyAlignment="1" applyProtection="1">
      <alignment horizontal="center" vertical="center" wrapText="1"/>
      <protection locked="0"/>
    </xf>
    <xf numFmtId="3" fontId="17" fillId="7" borderId="11" xfId="2" applyNumberFormat="1" applyFont="1" applyBorder="1" applyAlignment="1" applyProtection="1">
      <alignment horizontal="center" vertical="center" wrapText="1"/>
      <protection locked="0"/>
    </xf>
    <xf numFmtId="164" fontId="17" fillId="7" borderId="16" xfId="2" applyNumberFormat="1" applyFont="1" applyBorder="1" applyAlignment="1" applyProtection="1">
      <alignment horizontal="right" vertical="center" wrapText="1"/>
      <protection locked="0"/>
    </xf>
    <xf numFmtId="164" fontId="17" fillId="7" borderId="14" xfId="2" applyNumberFormat="1" applyFont="1" applyBorder="1" applyAlignment="1" applyProtection="1">
      <alignment horizontal="right" vertical="center" wrapText="1"/>
      <protection locked="0"/>
    </xf>
    <xf numFmtId="164" fontId="17" fillId="7" borderId="4" xfId="2" applyNumberFormat="1" applyFont="1" applyBorder="1" applyAlignment="1" applyProtection="1">
      <alignment horizontal="right" vertical="center" wrapText="1"/>
      <protection locked="0"/>
    </xf>
    <xf numFmtId="8" fontId="17" fillId="7" borderId="4" xfId="2" applyNumberFormat="1" applyFont="1" applyBorder="1" applyAlignment="1">
      <alignment vertical="center"/>
    </xf>
    <xf numFmtId="0" fontId="17" fillId="7" borderId="0" xfId="2" applyFont="1"/>
    <xf numFmtId="0" fontId="17" fillId="7" borderId="3" xfId="2" applyFont="1" applyBorder="1" applyAlignment="1" applyProtection="1">
      <alignment horizontal="center" vertical="center" wrapText="1"/>
      <protection locked="0"/>
    </xf>
    <xf numFmtId="3" fontId="17" fillId="7" borderId="12" xfId="2" applyNumberFormat="1" applyFont="1" applyBorder="1" applyAlignment="1" applyProtection="1">
      <alignment horizontal="center" vertical="center" wrapText="1"/>
      <protection locked="0"/>
    </xf>
    <xf numFmtId="164" fontId="17" fillId="7" borderId="18" xfId="2" applyNumberFormat="1" applyFont="1" applyBorder="1" applyAlignment="1" applyProtection="1">
      <alignment horizontal="right" vertical="center" wrapText="1"/>
      <protection locked="0"/>
    </xf>
    <xf numFmtId="164" fontId="17" fillId="7" borderId="19" xfId="2" applyNumberFormat="1" applyFont="1" applyBorder="1" applyAlignment="1" applyProtection="1">
      <alignment horizontal="right" vertical="center" wrapText="1"/>
      <protection locked="0"/>
    </xf>
    <xf numFmtId="164" fontId="17" fillId="7" borderId="3" xfId="2" applyNumberFormat="1" applyFont="1" applyBorder="1" applyAlignment="1" applyProtection="1">
      <alignment horizontal="right" vertical="center" wrapText="1"/>
      <protection locked="0"/>
    </xf>
    <xf numFmtId="8" fontId="17" fillId="7" borderId="3" xfId="2" applyNumberFormat="1" applyFont="1" applyBorder="1" applyAlignment="1">
      <alignment vertical="center"/>
    </xf>
    <xf numFmtId="0" fontId="17" fillId="7" borderId="4" xfId="2" applyFont="1" applyBorder="1"/>
    <xf numFmtId="0" fontId="17" fillId="7" borderId="4" xfId="2" applyFont="1" applyBorder="1" applyAlignment="1">
      <alignment vertical="center"/>
    </xf>
    <xf numFmtId="6" fontId="17" fillId="7" borderId="4" xfId="2" applyNumberFormat="1" applyFont="1" applyBorder="1" applyAlignment="1">
      <alignment vertical="center"/>
    </xf>
    <xf numFmtId="0" fontId="17" fillId="7" borderId="20" xfId="2" applyFont="1" applyBorder="1" applyAlignment="1" applyProtection="1">
      <alignment horizontal="center" vertical="center" wrapText="1"/>
      <protection locked="0"/>
    </xf>
    <xf numFmtId="3" fontId="17" fillId="7" borderId="21" xfId="2" applyNumberFormat="1" applyFont="1" applyBorder="1" applyAlignment="1" applyProtection="1">
      <alignment vertical="center" wrapText="1"/>
      <protection locked="0"/>
    </xf>
    <xf numFmtId="164" fontId="17" fillId="7" borderId="22" xfId="2" applyNumberFormat="1" applyFont="1" applyBorder="1" applyAlignment="1" applyProtection="1">
      <alignment vertical="center" wrapText="1"/>
      <protection locked="0"/>
    </xf>
    <xf numFmtId="164" fontId="17" fillId="7" borderId="23" xfId="2" applyNumberFormat="1" applyFont="1" applyBorder="1" applyAlignment="1" applyProtection="1">
      <alignment vertical="center" wrapText="1"/>
      <protection locked="0"/>
    </xf>
    <xf numFmtId="164" fontId="17" fillId="7" borderId="20" xfId="2" applyNumberFormat="1" applyFont="1" applyBorder="1" applyAlignment="1" applyProtection="1">
      <alignment vertical="center" wrapText="1"/>
      <protection locked="0"/>
    </xf>
    <xf numFmtId="8" fontId="17" fillId="7" borderId="20" xfId="2" applyNumberFormat="1" applyFont="1" applyBorder="1" applyAlignment="1">
      <alignment vertical="center"/>
    </xf>
    <xf numFmtId="3" fontId="17" fillId="7" borderId="4" xfId="2" applyNumberFormat="1" applyFont="1" applyBorder="1" applyAlignment="1" applyProtection="1">
      <alignment horizontal="center" vertical="center" wrapText="1"/>
      <protection locked="0"/>
    </xf>
    <xf numFmtId="164" fontId="17" fillId="7" borderId="0" xfId="2" applyNumberFormat="1" applyFont="1"/>
    <xf numFmtId="0" fontId="17" fillId="7" borderId="4" xfId="2" applyFont="1" applyBorder="1" applyAlignment="1">
      <alignment horizontal="center" vertical="center" wrapText="1"/>
    </xf>
    <xf numFmtId="0" fontId="17" fillId="7" borderId="4" xfId="2" applyFont="1" applyBorder="1" applyAlignment="1">
      <alignment horizontal="center" wrapText="1"/>
    </xf>
    <xf numFmtId="4" fontId="17" fillId="7" borderId="0" xfId="2" applyNumberFormat="1" applyFont="1" applyAlignment="1">
      <alignment horizontal="right"/>
    </xf>
    <xf numFmtId="0" fontId="17" fillId="7" borderId="4" xfId="2" applyFont="1" applyBorder="1" applyAlignment="1">
      <alignment horizontal="center" vertical="center"/>
    </xf>
    <xf numFmtId="0" fontId="15" fillId="0" borderId="0" xfId="3" applyFont="1"/>
    <xf numFmtId="0" fontId="15" fillId="0" borderId="0" xfId="3" applyFont="1" applyAlignment="1">
      <alignment wrapText="1"/>
    </xf>
    <xf numFmtId="3" fontId="19" fillId="0" borderId="0" xfId="1" applyNumberFormat="1" applyFont="1" applyAlignment="1"/>
    <xf numFmtId="0" fontId="19" fillId="0" borderId="0" xfId="0" applyFont="1"/>
    <xf numFmtId="0" fontId="18" fillId="0" borderId="0" xfId="3" applyFont="1" applyBorder="1"/>
    <xf numFmtId="9" fontId="18" fillId="5" borderId="0" xfId="3" applyNumberFormat="1" applyFont="1" applyFill="1" applyBorder="1" applyAlignment="1" applyProtection="1">
      <alignment horizontal="right"/>
      <protection locked="0"/>
    </xf>
    <xf numFmtId="0" fontId="15" fillId="0" borderId="0" xfId="3" applyFont="1" applyAlignment="1">
      <alignment horizontal="right"/>
    </xf>
    <xf numFmtId="9" fontId="18" fillId="0" borderId="0" xfId="3" applyNumberFormat="1" applyFont="1" applyBorder="1" applyAlignment="1" applyProtection="1">
      <alignment horizontal="center"/>
      <protection locked="0"/>
    </xf>
    <xf numFmtId="4" fontId="15" fillId="0" borderId="0" xfId="3" applyNumberFormat="1" applyFont="1" applyAlignment="1">
      <alignment horizontal="right"/>
    </xf>
    <xf numFmtId="0" fontId="18" fillId="2" borderId="4" xfId="3" applyFont="1" applyFill="1" applyBorder="1" applyAlignment="1">
      <alignment horizontal="center" vertical="center"/>
    </xf>
    <xf numFmtId="0" fontId="18" fillId="2" borderId="4" xfId="3" applyFont="1" applyFill="1" applyBorder="1" applyAlignment="1">
      <alignment horizontal="center" vertical="center" wrapText="1"/>
    </xf>
    <xf numFmtId="0" fontId="18" fillId="2" borderId="4" xfId="3" applyFont="1" applyFill="1" applyBorder="1" applyAlignment="1" applyProtection="1">
      <alignment horizontal="center" vertical="center" wrapText="1"/>
      <protection locked="0"/>
    </xf>
    <xf numFmtId="165" fontId="18" fillId="2" borderId="4" xfId="3" applyNumberFormat="1" applyFont="1" applyFill="1" applyBorder="1" applyAlignment="1" applyProtection="1">
      <alignment horizontal="center" vertical="center" wrapText="1"/>
      <protection locked="0"/>
    </xf>
    <xf numFmtId="3" fontId="18" fillId="3" borderId="10" xfId="3" applyNumberFormat="1" applyFont="1" applyFill="1" applyBorder="1" applyAlignment="1">
      <alignment horizontal="center" vertical="center" wrapText="1"/>
    </xf>
    <xf numFmtId="3" fontId="18" fillId="3" borderId="7" xfId="3" applyNumberFormat="1" applyFont="1" applyFill="1" applyBorder="1" applyAlignment="1">
      <alignment horizontal="center" vertical="center" wrapText="1"/>
    </xf>
    <xf numFmtId="0" fontId="18" fillId="3" borderId="6" xfId="3" applyFont="1" applyFill="1" applyBorder="1" applyAlignment="1">
      <alignment horizontal="center" vertical="center" wrapText="1"/>
    </xf>
    <xf numFmtId="0" fontId="18" fillId="3" borderId="5" xfId="3" applyFont="1" applyFill="1" applyBorder="1" applyAlignment="1">
      <alignment horizontal="center" vertical="center" wrapText="1"/>
    </xf>
    <xf numFmtId="0" fontId="18" fillId="4" borderId="17" xfId="3" applyFont="1" applyFill="1" applyBorder="1" applyAlignment="1">
      <alignment horizontal="center" vertical="center" wrapText="1"/>
    </xf>
    <xf numFmtId="0" fontId="18" fillId="4" borderId="7" xfId="3" applyFont="1" applyFill="1" applyBorder="1" applyAlignment="1">
      <alignment horizontal="center" vertical="center" wrapText="1"/>
    </xf>
    <xf numFmtId="0" fontId="18" fillId="4" borderId="6" xfId="3" applyFont="1" applyFill="1" applyBorder="1" applyAlignment="1">
      <alignment horizontal="center" vertical="center" wrapText="1"/>
    </xf>
    <xf numFmtId="0" fontId="18" fillId="4" borderId="5" xfId="3" applyFont="1" applyFill="1" applyBorder="1" applyAlignment="1">
      <alignment horizontal="center" vertical="center" wrapText="1"/>
    </xf>
    <xf numFmtId="0" fontId="15" fillId="6" borderId="4" xfId="3" applyFont="1" applyFill="1" applyBorder="1" applyAlignment="1" applyProtection="1">
      <alignment horizontal="center" vertical="center" wrapText="1"/>
      <protection locked="0"/>
    </xf>
    <xf numFmtId="3" fontId="15" fillId="3" borderId="11" xfId="3" applyNumberFormat="1" applyFont="1" applyFill="1" applyBorder="1" applyAlignment="1" applyProtection="1">
      <alignment horizontal="center" vertical="center" wrapText="1"/>
      <protection locked="0"/>
    </xf>
    <xf numFmtId="164" fontId="15" fillId="3" borderId="16" xfId="3" applyNumberFormat="1" applyFont="1" applyFill="1" applyBorder="1" applyAlignment="1" applyProtection="1">
      <alignment horizontal="right" vertical="center" wrapText="1"/>
      <protection locked="0"/>
    </xf>
    <xf numFmtId="164" fontId="15" fillId="3" borderId="14" xfId="3" applyNumberFormat="1" applyFont="1" applyFill="1" applyBorder="1" applyAlignment="1" applyProtection="1">
      <alignment horizontal="right" vertical="center" wrapText="1"/>
      <protection locked="0"/>
    </xf>
    <xf numFmtId="164" fontId="15" fillId="3" borderId="4" xfId="3" applyNumberFormat="1" applyFont="1" applyFill="1" applyBorder="1" applyAlignment="1" applyProtection="1">
      <alignment horizontal="right" vertical="center" wrapText="1"/>
      <protection locked="0"/>
    </xf>
    <xf numFmtId="3" fontId="15" fillId="4" borderId="11" xfId="3" applyNumberFormat="1" applyFont="1" applyFill="1" applyBorder="1" applyAlignment="1" applyProtection="1">
      <alignment horizontal="center" vertical="center" wrapText="1"/>
      <protection locked="0"/>
    </xf>
    <xf numFmtId="164" fontId="15" fillId="4" borderId="16" xfId="3" applyNumberFormat="1" applyFont="1" applyFill="1" applyBorder="1" applyAlignment="1" applyProtection="1">
      <alignment horizontal="right" vertical="center" wrapText="1"/>
      <protection locked="0"/>
    </xf>
    <xf numFmtId="164" fontId="15" fillId="4" borderId="14" xfId="3" applyNumberFormat="1" applyFont="1" applyFill="1" applyBorder="1" applyAlignment="1" applyProtection="1">
      <alignment horizontal="right" vertical="center" wrapText="1"/>
      <protection locked="0"/>
    </xf>
    <xf numFmtId="8" fontId="15" fillId="4" borderId="4" xfId="3" applyNumberFormat="1" applyFont="1" applyFill="1" applyBorder="1" applyAlignment="1">
      <alignment vertical="center"/>
    </xf>
    <xf numFmtId="0" fontId="15" fillId="2" borderId="4" xfId="3" applyFont="1" applyFill="1" applyBorder="1" applyAlignment="1" applyProtection="1">
      <alignment horizontal="center" vertical="center" wrapText="1"/>
      <protection locked="0"/>
    </xf>
    <xf numFmtId="164" fontId="19" fillId="0" borderId="0" xfId="0" applyNumberFormat="1" applyFont="1"/>
    <xf numFmtId="0" fontId="16" fillId="7" borderId="4" xfId="2" applyFont="1" applyBorder="1" applyAlignment="1">
      <alignment vertical="center"/>
    </xf>
    <xf numFmtId="0" fontId="16" fillId="7" borderId="4" xfId="2" applyFont="1" applyBorder="1" applyAlignment="1">
      <alignment horizontal="center" vertical="center" wrapText="1"/>
    </xf>
    <xf numFmtId="0" fontId="16" fillId="7" borderId="4" xfId="2" applyFont="1" applyBorder="1" applyAlignment="1">
      <alignment horizontal="center" vertical="center"/>
    </xf>
    <xf numFmtId="3" fontId="16" fillId="7" borderId="11" xfId="2" applyNumberFormat="1" applyFont="1" applyBorder="1" applyAlignment="1" applyProtection="1">
      <alignment horizontal="center" vertical="center" wrapText="1"/>
      <protection locked="0"/>
    </xf>
    <xf numFmtId="164" fontId="16" fillId="7" borderId="16" xfId="2" applyNumberFormat="1" applyFont="1" applyBorder="1" applyAlignment="1" applyProtection="1">
      <alignment horizontal="right" vertical="center" wrapText="1"/>
      <protection locked="0"/>
    </xf>
    <xf numFmtId="164" fontId="16" fillId="7" borderId="14" xfId="2" applyNumberFormat="1" applyFont="1" applyBorder="1" applyAlignment="1" applyProtection="1">
      <alignment horizontal="right" vertical="center" wrapText="1"/>
      <protection locked="0"/>
    </xf>
    <xf numFmtId="164" fontId="16" fillId="7" borderId="4" xfId="2" applyNumberFormat="1" applyFont="1" applyBorder="1" applyAlignment="1" applyProtection="1">
      <alignment horizontal="right" vertical="center" wrapText="1"/>
      <protection locked="0"/>
    </xf>
    <xf numFmtId="8" fontId="16" fillId="7" borderId="4" xfId="2" applyNumberFormat="1" applyFont="1" applyBorder="1" applyAlignment="1">
      <alignment vertical="center"/>
    </xf>
    <xf numFmtId="164" fontId="16" fillId="7" borderId="0" xfId="2" applyNumberFormat="1" applyFont="1"/>
    <xf numFmtId="0" fontId="16" fillId="7" borderId="0" xfId="2" applyFont="1"/>
    <xf numFmtId="0" fontId="16" fillId="7" borderId="4" xfId="2" applyFont="1" applyBorder="1" applyAlignment="1" applyProtection="1">
      <alignment horizontal="center" vertical="center" wrapText="1"/>
      <protection locked="0"/>
    </xf>
    <xf numFmtId="0" fontId="15" fillId="0" borderId="4" xfId="3" applyFont="1" applyBorder="1" applyAlignment="1">
      <alignment vertical="center"/>
    </xf>
    <xf numFmtId="0" fontId="15" fillId="0" borderId="4" xfId="3" applyFont="1" applyBorder="1" applyAlignment="1">
      <alignment vertical="center" wrapText="1"/>
    </xf>
    <xf numFmtId="0" fontId="15" fillId="0" borderId="4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vertical="center"/>
    </xf>
    <xf numFmtId="164" fontId="15" fillId="3" borderId="14" xfId="3" applyNumberFormat="1" applyFont="1" applyFill="1" applyBorder="1" applyAlignment="1">
      <alignment vertical="center"/>
    </xf>
    <xf numFmtId="3" fontId="15" fillId="3" borderId="11" xfId="3" applyNumberFormat="1" applyFont="1" applyFill="1" applyBorder="1" applyAlignment="1">
      <alignment horizontal="center" vertical="center"/>
    </xf>
    <xf numFmtId="3" fontId="15" fillId="4" borderId="11" xfId="3" applyNumberFormat="1" applyFont="1" applyFill="1" applyBorder="1" applyAlignment="1">
      <alignment horizontal="center" vertical="center"/>
    </xf>
    <xf numFmtId="0" fontId="15" fillId="0" borderId="3" xfId="3" applyFont="1" applyBorder="1" applyAlignment="1">
      <alignment vertical="center"/>
    </xf>
    <xf numFmtId="0" fontId="15" fillId="0" borderId="3" xfId="3" applyFont="1" applyBorder="1" applyAlignment="1">
      <alignment vertical="center" wrapText="1"/>
    </xf>
    <xf numFmtId="0" fontId="15" fillId="0" borderId="3" xfId="3" applyFont="1" applyFill="1" applyBorder="1" applyAlignment="1">
      <alignment vertical="center"/>
    </xf>
    <xf numFmtId="3" fontId="15" fillId="3" borderId="12" xfId="3" applyNumberFormat="1" applyFont="1" applyFill="1" applyBorder="1" applyAlignment="1">
      <alignment horizontal="center" vertical="center"/>
    </xf>
    <xf numFmtId="3" fontId="15" fillId="4" borderId="12" xfId="3" applyNumberFormat="1" applyFont="1" applyFill="1" applyBorder="1" applyAlignment="1">
      <alignment horizontal="center" vertical="center"/>
    </xf>
    <xf numFmtId="8" fontId="15" fillId="4" borderId="3" xfId="3" applyNumberFormat="1" applyFont="1" applyFill="1" applyBorder="1" applyAlignment="1">
      <alignment vertical="center"/>
    </xf>
    <xf numFmtId="0" fontId="18" fillId="2" borderId="2" xfId="3" applyFont="1" applyFill="1" applyBorder="1" applyAlignment="1">
      <alignment horizontal="left" vertical="center"/>
    </xf>
    <xf numFmtId="0" fontId="18" fillId="2" borderId="1" xfId="3" applyFont="1" applyFill="1" applyBorder="1" applyAlignment="1">
      <alignment vertical="center"/>
    </xf>
    <xf numFmtId="0" fontId="18" fillId="2" borderId="1" xfId="3" applyFont="1" applyFill="1" applyBorder="1" applyAlignment="1">
      <alignment vertical="center" wrapText="1"/>
    </xf>
    <xf numFmtId="3" fontId="18" fillId="3" borderId="13" xfId="3" applyNumberFormat="1" applyFont="1" applyFill="1" applyBorder="1" applyAlignment="1">
      <alignment horizontal="center" vertical="center"/>
    </xf>
    <xf numFmtId="164" fontId="18" fillId="3" borderId="7" xfId="3" applyNumberFormat="1" applyFont="1" applyFill="1" applyBorder="1" applyAlignment="1">
      <alignment vertical="center"/>
    </xf>
    <xf numFmtId="164" fontId="18" fillId="3" borderId="15" xfId="3" applyNumberFormat="1" applyFont="1" applyFill="1" applyBorder="1" applyAlignment="1">
      <alignment vertical="center"/>
    </xf>
    <xf numFmtId="164" fontId="18" fillId="3" borderId="1" xfId="3" applyNumberFormat="1" applyFont="1" applyFill="1" applyBorder="1" applyAlignment="1">
      <alignment vertical="center"/>
    </xf>
    <xf numFmtId="3" fontId="18" fillId="4" borderId="13" xfId="3" applyNumberFormat="1" applyFont="1" applyFill="1" applyBorder="1" applyAlignment="1">
      <alignment horizontal="center" vertical="center"/>
    </xf>
    <xf numFmtId="164" fontId="18" fillId="4" borderId="7" xfId="3" applyNumberFormat="1" applyFont="1" applyFill="1" applyBorder="1" applyAlignment="1">
      <alignment vertical="center"/>
    </xf>
    <xf numFmtId="164" fontId="18" fillId="4" borderId="15" xfId="3" applyNumberFormat="1" applyFont="1" applyFill="1" applyBorder="1" applyAlignment="1">
      <alignment vertical="center"/>
    </xf>
    <xf numFmtId="164" fontId="18" fillId="4" borderId="1" xfId="3" applyNumberFormat="1" applyFont="1" applyFill="1" applyBorder="1" applyAlignment="1">
      <alignment vertical="center"/>
    </xf>
    <xf numFmtId="0" fontId="18" fillId="0" borderId="0" xfId="3" applyFont="1"/>
    <xf numFmtId="0" fontId="15" fillId="0" borderId="0" xfId="3" applyFont="1" applyAlignment="1">
      <alignment horizontal="center"/>
    </xf>
    <xf numFmtId="0" fontId="20" fillId="7" borderId="4" xfId="2" quotePrefix="1" applyBorder="1" applyAlignment="1" applyProtection="1">
      <alignment horizontal="center" vertical="center" wrapText="1"/>
      <protection locked="0"/>
    </xf>
    <xf numFmtId="0" fontId="16" fillId="7" borderId="4" xfId="2" applyFont="1" applyBorder="1" applyAlignment="1">
      <alignment vertical="center" wrapText="1"/>
    </xf>
    <xf numFmtId="0" fontId="20" fillId="7" borderId="3" xfId="2" applyBorder="1" applyAlignment="1" applyProtection="1">
      <alignment horizontal="center" vertical="center" wrapText="1"/>
      <protection locked="0"/>
    </xf>
    <xf numFmtId="0" fontId="20" fillId="7" borderId="3" xfId="2" applyBorder="1" applyAlignment="1" applyProtection="1">
      <alignment horizontal="left" vertical="center" wrapText="1"/>
      <protection locked="0"/>
    </xf>
    <xf numFmtId="3" fontId="20" fillId="7" borderId="12" xfId="2" applyNumberFormat="1" applyBorder="1" applyAlignment="1" applyProtection="1">
      <alignment horizontal="center" vertical="center" wrapText="1"/>
      <protection locked="0"/>
    </xf>
    <xf numFmtId="164" fontId="20" fillId="7" borderId="18" xfId="2" applyNumberFormat="1" applyBorder="1" applyAlignment="1" applyProtection="1">
      <alignment horizontal="right" vertical="center" wrapText="1"/>
      <protection locked="0"/>
    </xf>
    <xf numFmtId="164" fontId="20" fillId="7" borderId="19" xfId="2" applyNumberFormat="1" applyBorder="1" applyAlignment="1" applyProtection="1">
      <alignment horizontal="right" vertical="center" wrapText="1"/>
      <protection locked="0"/>
    </xf>
    <xf numFmtId="164" fontId="20" fillId="7" borderId="3" xfId="2" applyNumberFormat="1" applyBorder="1" applyAlignment="1" applyProtection="1">
      <alignment horizontal="right" vertical="center" wrapText="1"/>
      <protection locked="0"/>
    </xf>
    <xf numFmtId="8" fontId="20" fillId="7" borderId="3" xfId="2" applyNumberFormat="1" applyBorder="1" applyAlignment="1">
      <alignment vertical="center"/>
    </xf>
    <xf numFmtId="3" fontId="17" fillId="7" borderId="21" xfId="2" applyNumberFormat="1" applyFont="1" applyBorder="1" applyAlignment="1" applyProtection="1">
      <alignment horizontal="center" vertical="center" wrapText="1"/>
      <protection locked="0"/>
    </xf>
    <xf numFmtId="164" fontId="17" fillId="7" borderId="22" xfId="2" applyNumberFormat="1" applyFont="1" applyBorder="1" applyAlignment="1" applyProtection="1">
      <alignment horizontal="right" vertical="center" wrapText="1"/>
      <protection locked="0"/>
    </xf>
    <xf numFmtId="164" fontId="17" fillId="7" borderId="23" xfId="2" applyNumberFormat="1" applyFont="1" applyBorder="1" applyAlignment="1" applyProtection="1">
      <alignment horizontal="right" vertical="center" wrapText="1"/>
      <protection locked="0"/>
    </xf>
    <xf numFmtId="164" fontId="17" fillId="7" borderId="20" xfId="2" applyNumberFormat="1" applyFont="1" applyBorder="1" applyAlignment="1" applyProtection="1">
      <alignment horizontal="right" vertical="center" wrapText="1"/>
      <protection locked="0"/>
    </xf>
    <xf numFmtId="0" fontId="20" fillId="7" borderId="4" xfId="2" applyBorder="1"/>
    <xf numFmtId="0" fontId="20" fillId="7" borderId="0" xfId="2" applyBorder="1"/>
    <xf numFmtId="0" fontId="20" fillId="7" borderId="14" xfId="2" applyBorder="1"/>
    <xf numFmtId="0" fontId="17" fillId="7" borderId="4" xfId="2" applyFont="1" applyBorder="1" applyAlignment="1">
      <alignment horizontal="center"/>
    </xf>
    <xf numFmtId="0" fontId="20" fillId="7" borderId="4" xfId="2" applyBorder="1" applyAlignment="1">
      <alignment vertical="center" wrapText="1"/>
    </xf>
    <xf numFmtId="0" fontId="20" fillId="7" borderId="4" xfId="2" applyBorder="1" applyAlignment="1">
      <alignment horizontal="center" vertical="center"/>
    </xf>
    <xf numFmtId="0" fontId="21" fillId="8" borderId="4" xfId="4" applyBorder="1" applyAlignment="1" applyProtection="1">
      <alignment horizontal="center" vertical="center" wrapText="1"/>
      <protection locked="0"/>
    </xf>
    <xf numFmtId="0" fontId="21" fillId="8" borderId="4" xfId="4" applyBorder="1" applyAlignment="1" applyProtection="1">
      <alignment horizontal="left" vertical="center" wrapText="1"/>
      <protection locked="0"/>
    </xf>
    <xf numFmtId="3" fontId="21" fillId="8" borderId="11" xfId="4" applyNumberFormat="1" applyBorder="1" applyAlignment="1" applyProtection="1">
      <alignment horizontal="center" vertical="center" wrapText="1"/>
      <protection locked="0"/>
    </xf>
    <xf numFmtId="164" fontId="21" fillId="8" borderId="16" xfId="4" applyNumberFormat="1" applyBorder="1" applyAlignment="1" applyProtection="1">
      <alignment horizontal="right" vertical="center" wrapText="1"/>
      <protection locked="0"/>
    </xf>
    <xf numFmtId="164" fontId="21" fillId="8" borderId="14" xfId="4" applyNumberFormat="1" applyBorder="1" applyAlignment="1" applyProtection="1">
      <alignment horizontal="right" vertical="center" wrapText="1"/>
      <protection locked="0"/>
    </xf>
    <xf numFmtId="164" fontId="21" fillId="8" borderId="4" xfId="4" applyNumberFormat="1" applyBorder="1" applyAlignment="1" applyProtection="1">
      <alignment horizontal="right" vertical="center" wrapText="1"/>
      <protection locked="0"/>
    </xf>
    <xf numFmtId="8" fontId="21" fillId="8" borderId="4" xfId="4" applyNumberFormat="1" applyBorder="1" applyAlignment="1">
      <alignment vertical="center"/>
    </xf>
    <xf numFmtId="0" fontId="21" fillId="8" borderId="0" xfId="4"/>
    <xf numFmtId="164" fontId="21" fillId="8" borderId="0" xfId="4" applyNumberFormat="1"/>
    <xf numFmtId="0" fontId="4" fillId="3" borderId="25" xfId="3" applyFont="1" applyFill="1" applyBorder="1" applyAlignment="1">
      <alignment horizontal="center" vertical="center" wrapText="1"/>
    </xf>
    <xf numFmtId="0" fontId="4" fillId="3" borderId="26" xfId="3" applyFont="1" applyFill="1" applyBorder="1" applyAlignment="1">
      <alignment horizontal="center" vertical="center" wrapText="1"/>
    </xf>
    <xf numFmtId="0" fontId="4" fillId="3" borderId="27" xfId="3" applyFont="1" applyFill="1" applyBorder="1" applyAlignment="1">
      <alignment horizontal="center" vertical="center" wrapText="1"/>
    </xf>
    <xf numFmtId="0" fontId="4" fillId="3" borderId="28" xfId="3" applyFont="1" applyFill="1" applyBorder="1" applyAlignment="1">
      <alignment horizontal="center" vertical="center" wrapText="1"/>
    </xf>
    <xf numFmtId="0" fontId="4" fillId="4" borderId="29" xfId="3" applyFont="1" applyFill="1" applyBorder="1" applyAlignment="1">
      <alignment horizontal="center" vertical="center" wrapText="1"/>
    </xf>
    <xf numFmtId="0" fontId="4" fillId="4" borderId="30" xfId="3" applyFont="1" applyFill="1" applyBorder="1" applyAlignment="1">
      <alignment horizontal="center" vertical="center" wrapText="1"/>
    </xf>
    <xf numFmtId="0" fontId="4" fillId="4" borderId="31" xfId="3" applyFont="1" applyFill="1" applyBorder="1" applyAlignment="1">
      <alignment horizontal="center" vertical="center" wrapText="1"/>
    </xf>
    <xf numFmtId="0" fontId="4" fillId="4" borderId="32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18" fillId="2" borderId="11" xfId="3" applyFont="1" applyFill="1" applyBorder="1" applyAlignment="1">
      <alignment horizontal="center" vertical="center" wrapText="1"/>
    </xf>
    <xf numFmtId="0" fontId="18" fillId="2" borderId="24" xfId="3" applyFont="1" applyFill="1" applyBorder="1" applyAlignment="1">
      <alignment horizontal="center" vertical="center" wrapText="1"/>
    </xf>
    <xf numFmtId="0" fontId="18" fillId="2" borderId="14" xfId="3" applyFont="1" applyFill="1" applyBorder="1" applyAlignment="1">
      <alignment horizontal="center" vertical="center" wrapText="1"/>
    </xf>
    <xf numFmtId="0" fontId="18" fillId="3" borderId="25" xfId="3" applyFont="1" applyFill="1" applyBorder="1" applyAlignment="1">
      <alignment horizontal="center" vertical="center" wrapText="1"/>
    </xf>
    <xf numFmtId="0" fontId="18" fillId="3" borderId="26" xfId="3" applyFont="1" applyFill="1" applyBorder="1" applyAlignment="1">
      <alignment horizontal="center" vertical="center" wrapText="1"/>
    </xf>
    <xf numFmtId="0" fontId="18" fillId="3" borderId="27" xfId="3" applyFont="1" applyFill="1" applyBorder="1" applyAlignment="1">
      <alignment horizontal="center" vertical="center" wrapText="1"/>
    </xf>
    <xf numFmtId="0" fontId="18" fillId="3" borderId="28" xfId="3" applyFont="1" applyFill="1" applyBorder="1" applyAlignment="1">
      <alignment horizontal="center" vertical="center" wrapText="1"/>
    </xf>
    <xf numFmtId="0" fontId="18" fillId="4" borderId="29" xfId="3" applyFont="1" applyFill="1" applyBorder="1" applyAlignment="1">
      <alignment horizontal="center" vertical="center" wrapText="1"/>
    </xf>
    <xf numFmtId="0" fontId="18" fillId="4" borderId="30" xfId="3" applyFont="1" applyFill="1" applyBorder="1" applyAlignment="1">
      <alignment horizontal="center" vertical="center" wrapText="1"/>
    </xf>
    <xf numFmtId="0" fontId="18" fillId="4" borderId="31" xfId="3" applyFont="1" applyFill="1" applyBorder="1" applyAlignment="1">
      <alignment horizontal="center" vertical="center" wrapText="1"/>
    </xf>
    <xf numFmtId="0" fontId="18" fillId="4" borderId="32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4" borderId="29" xfId="3" applyFont="1" applyFill="1" applyBorder="1" applyAlignment="1">
      <alignment horizontal="center" vertical="center" wrapText="1"/>
    </xf>
    <xf numFmtId="0" fontId="5" fillId="4" borderId="31" xfId="3" applyFont="1" applyFill="1" applyBorder="1" applyAlignment="1">
      <alignment horizontal="center" vertical="center" wrapText="1"/>
    </xf>
    <xf numFmtId="0" fontId="5" fillId="4" borderId="32" xfId="3" applyFont="1" applyFill="1" applyBorder="1" applyAlignment="1">
      <alignment horizontal="center" vertical="center" wrapText="1"/>
    </xf>
  </cellXfs>
  <cellStyles count="5">
    <cellStyle name="Bad" xfId="4" builtinId="27"/>
    <cellStyle name="Comma 2" xfId="1"/>
    <cellStyle name="Good" xfId="2" builtinId="2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181"/>
  <sheetViews>
    <sheetView zoomScale="80" zoomScaleNormal="80" workbookViewId="0">
      <pane ySplit="6" topLeftCell="A162" activePane="bottomLeft" state="frozenSplit"/>
      <selection activeCell="A7" sqref="A7"/>
      <selection pane="bottomLeft" activeCell="Q176" sqref="Q176"/>
    </sheetView>
  </sheetViews>
  <sheetFormatPr defaultRowHeight="12" x14ac:dyDescent="0.2"/>
  <cols>
    <col min="1" max="1" width="9.85546875" style="1" bestFit="1" customWidth="1"/>
    <col min="2" max="2" width="7.140625" style="1" bestFit="1" customWidth="1"/>
    <col min="3" max="3" width="5.5703125" style="1" bestFit="1" customWidth="1"/>
    <col min="4" max="4" width="10.28515625" style="1" bestFit="1" customWidth="1"/>
    <col min="5" max="5" width="7.7109375" style="1" bestFit="1" customWidth="1"/>
    <col min="6" max="6" width="12" style="1" customWidth="1"/>
    <col min="7" max="7" width="9.85546875" style="1" bestFit="1" customWidth="1"/>
    <col min="8" max="8" width="18.7109375" style="7" customWidth="1"/>
    <col min="9" max="9" width="15.42578125" style="84" customWidth="1"/>
    <col min="10" max="10" width="14.85546875" style="3" bestFit="1" customWidth="1"/>
    <col min="11" max="11" width="12" style="5" bestFit="1" customWidth="1"/>
    <col min="12" max="12" width="13" style="1" bestFit="1" customWidth="1"/>
    <col min="13" max="14" width="12.7109375" style="1" bestFit="1" customWidth="1"/>
    <col min="15" max="15" width="11" style="4" bestFit="1" customWidth="1"/>
    <col min="16" max="16" width="13.85546875" style="1" bestFit="1" customWidth="1"/>
    <col min="17" max="17" width="13.85546875" style="3" bestFit="1" customWidth="1"/>
    <col min="18" max="18" width="11.7109375" style="1" bestFit="1" customWidth="1"/>
    <col min="19" max="19" width="10.28515625" style="2" bestFit="1" customWidth="1"/>
    <col min="20" max="20" width="9.5703125" style="1" bestFit="1" customWidth="1"/>
    <col min="21" max="21" width="2.7109375" style="1" customWidth="1"/>
    <col min="22" max="16384" width="9.140625" style="1"/>
  </cols>
  <sheetData>
    <row r="1" spans="1:26" ht="14.25" customHeight="1" x14ac:dyDescent="0.2">
      <c r="M1" s="8"/>
      <c r="N1" s="8"/>
      <c r="O1" s="8"/>
      <c r="P1" s="8"/>
      <c r="Q1" s="8"/>
      <c r="R1" s="8"/>
      <c r="S1" s="8"/>
    </row>
    <row r="2" spans="1:26" ht="22.5" customHeight="1" x14ac:dyDescent="0.2">
      <c r="A2" s="35"/>
      <c r="B2" s="33"/>
      <c r="C2" s="33"/>
      <c r="D2" s="33"/>
      <c r="E2" s="33"/>
      <c r="F2" s="33"/>
      <c r="G2" s="33"/>
      <c r="H2" s="33"/>
      <c r="I2" s="90"/>
      <c r="J2" s="33" t="s">
        <v>257</v>
      </c>
      <c r="K2" s="33"/>
      <c r="L2" s="33"/>
      <c r="M2" s="8"/>
      <c r="N2" s="8"/>
      <c r="O2" s="8"/>
      <c r="P2" s="8"/>
      <c r="Q2" s="8"/>
      <c r="R2" s="8"/>
      <c r="S2" s="8"/>
    </row>
    <row r="3" spans="1:26" x14ac:dyDescent="0.2">
      <c r="A3" s="35"/>
      <c r="B3" s="33"/>
      <c r="C3" s="33"/>
      <c r="D3" s="33"/>
      <c r="E3" s="33"/>
      <c r="F3" s="33"/>
      <c r="G3" s="33"/>
      <c r="H3" s="33"/>
      <c r="I3" s="90"/>
      <c r="J3" s="33" t="s">
        <v>256</v>
      </c>
      <c r="K3" s="33"/>
      <c r="L3" s="33"/>
      <c r="M3" s="8"/>
      <c r="N3" s="8"/>
      <c r="O3" s="8"/>
      <c r="P3" s="8"/>
      <c r="Q3" s="8"/>
      <c r="R3" s="8"/>
      <c r="S3" s="8"/>
    </row>
    <row r="4" spans="1:26" ht="12.75" thickBot="1" x14ac:dyDescent="0.25">
      <c r="A4" s="35"/>
      <c r="C4" s="33"/>
      <c r="D4" s="33"/>
      <c r="E4" s="33"/>
      <c r="F4" s="33"/>
      <c r="G4" s="33"/>
      <c r="H4" s="33"/>
      <c r="J4" s="33"/>
      <c r="K4" s="33"/>
      <c r="L4" s="33"/>
      <c r="M4" s="33"/>
      <c r="N4" s="39">
        <v>0.03</v>
      </c>
      <c r="P4" s="34"/>
      <c r="Q4" s="33"/>
      <c r="R4" s="39">
        <v>0.03</v>
      </c>
      <c r="T4" s="8"/>
      <c r="U4" s="8"/>
      <c r="V4" s="8"/>
      <c r="W4" s="8"/>
      <c r="X4" s="8"/>
      <c r="Y4" s="8"/>
      <c r="Z4" s="8"/>
    </row>
    <row r="5" spans="1:26" ht="32.25" customHeight="1" thickBot="1" x14ac:dyDescent="0.25">
      <c r="A5" s="308" t="s">
        <v>255</v>
      </c>
      <c r="B5" s="309"/>
      <c r="C5" s="309"/>
      <c r="D5" s="310"/>
      <c r="E5" s="32"/>
      <c r="F5" s="27" t="s">
        <v>254</v>
      </c>
      <c r="G5" s="31"/>
      <c r="H5" s="30" t="s">
        <v>309</v>
      </c>
      <c r="I5" s="27" t="s">
        <v>260</v>
      </c>
      <c r="J5" s="29" t="s">
        <v>305</v>
      </c>
      <c r="K5" s="300" t="s">
        <v>253</v>
      </c>
      <c r="L5" s="301"/>
      <c r="M5" s="302"/>
      <c r="N5" s="303"/>
      <c r="O5" s="304" t="s">
        <v>252</v>
      </c>
      <c r="P5" s="305"/>
      <c r="Q5" s="306"/>
      <c r="R5" s="307"/>
      <c r="S5" s="8"/>
      <c r="T5" s="8"/>
      <c r="U5" s="8"/>
      <c r="V5" s="8"/>
      <c r="W5" s="8"/>
      <c r="X5" s="8"/>
      <c r="Y5" s="8"/>
    </row>
    <row r="6" spans="1:26" ht="48.75" thickBot="1" x14ac:dyDescent="0.25">
      <c r="A6" s="27" t="s">
        <v>251</v>
      </c>
      <c r="B6" s="27" t="s">
        <v>250</v>
      </c>
      <c r="C6" s="27" t="s">
        <v>249</v>
      </c>
      <c r="D6" s="27" t="s">
        <v>248</v>
      </c>
      <c r="E6" s="27" t="s">
        <v>247</v>
      </c>
      <c r="F6" s="27" t="s">
        <v>246</v>
      </c>
      <c r="G6" s="27" t="s">
        <v>245</v>
      </c>
      <c r="H6" s="28" t="s">
        <v>244</v>
      </c>
      <c r="I6" s="27" t="s">
        <v>243</v>
      </c>
      <c r="J6" s="27" t="s">
        <v>242</v>
      </c>
      <c r="K6" s="57" t="s">
        <v>240</v>
      </c>
      <c r="L6" s="40" t="s">
        <v>241</v>
      </c>
      <c r="M6" s="62" t="s">
        <v>238</v>
      </c>
      <c r="N6" s="26" t="s">
        <v>237</v>
      </c>
      <c r="O6" s="68" t="s">
        <v>240</v>
      </c>
      <c r="P6" s="75" t="s">
        <v>239</v>
      </c>
      <c r="Q6" s="36" t="s">
        <v>238</v>
      </c>
      <c r="R6" s="37" t="s">
        <v>237</v>
      </c>
      <c r="S6" s="8"/>
      <c r="T6" s="8"/>
      <c r="U6" s="8"/>
      <c r="V6" s="8"/>
      <c r="W6" s="8"/>
      <c r="X6" s="8"/>
      <c r="Y6" s="8"/>
    </row>
    <row r="7" spans="1:26" s="98" customFormat="1" ht="24" x14ac:dyDescent="0.2">
      <c r="A7" s="91" t="s">
        <v>236</v>
      </c>
      <c r="B7" s="91">
        <v>5180</v>
      </c>
      <c r="C7" s="104" t="s">
        <v>235</v>
      </c>
      <c r="D7" s="91">
        <v>425078</v>
      </c>
      <c r="E7" s="91">
        <v>725643</v>
      </c>
      <c r="F7" s="91" t="s">
        <v>234</v>
      </c>
      <c r="G7" s="91" t="s">
        <v>233</v>
      </c>
      <c r="H7" s="92" t="s">
        <v>232</v>
      </c>
      <c r="I7" s="91" t="s">
        <v>231</v>
      </c>
      <c r="J7" s="91" t="s">
        <v>1</v>
      </c>
      <c r="K7" s="93">
        <v>9931</v>
      </c>
      <c r="L7" s="94">
        <v>496.55</v>
      </c>
      <c r="M7" s="95">
        <f t="shared" ref="M7:M22" si="0">L7-N7</f>
        <v>481.65350000000001</v>
      </c>
      <c r="N7" s="96">
        <f t="shared" ref="N7:N22" si="1">L7*$N$4</f>
        <v>14.8965</v>
      </c>
      <c r="O7" s="93">
        <v>0</v>
      </c>
      <c r="P7" s="94">
        <v>0</v>
      </c>
      <c r="Q7" s="95">
        <f t="shared" ref="Q7:Q38" si="2">P7-R7</f>
        <v>0</v>
      </c>
      <c r="R7" s="97">
        <f t="shared" ref="R7:R38" si="3">P7*$R$4</f>
        <v>0</v>
      </c>
    </row>
    <row r="8" spans="1:26" s="98" customFormat="1" ht="24" x14ac:dyDescent="0.2">
      <c r="A8" s="91"/>
      <c r="B8" s="91"/>
      <c r="C8" s="91"/>
      <c r="D8" s="91"/>
      <c r="E8" s="91"/>
      <c r="F8" s="91"/>
      <c r="G8" s="91"/>
      <c r="H8" s="92" t="s">
        <v>230</v>
      </c>
      <c r="I8" s="91" t="s">
        <v>229</v>
      </c>
      <c r="J8" s="91" t="s">
        <v>1</v>
      </c>
      <c r="K8" s="93">
        <v>3173</v>
      </c>
      <c r="L8" s="94">
        <v>158.65</v>
      </c>
      <c r="M8" s="95">
        <f t="shared" si="0"/>
        <v>153.8905</v>
      </c>
      <c r="N8" s="96">
        <f t="shared" si="1"/>
        <v>4.7595000000000001</v>
      </c>
      <c r="O8" s="93">
        <v>0</v>
      </c>
      <c r="P8" s="94">
        <v>0</v>
      </c>
      <c r="Q8" s="95">
        <f t="shared" si="2"/>
        <v>0</v>
      </c>
      <c r="R8" s="97">
        <f t="shared" si="3"/>
        <v>0</v>
      </c>
    </row>
    <row r="9" spans="1:26" s="98" customFormat="1" ht="24" x14ac:dyDescent="0.2">
      <c r="A9" s="91"/>
      <c r="B9" s="91"/>
      <c r="C9" s="91"/>
      <c r="D9" s="91"/>
      <c r="E9" s="91"/>
      <c r="F9" s="91"/>
      <c r="G9" s="91"/>
      <c r="H9" s="92" t="s">
        <v>228</v>
      </c>
      <c r="I9" s="91" t="s">
        <v>227</v>
      </c>
      <c r="J9" s="91" t="s">
        <v>1</v>
      </c>
      <c r="K9" s="93">
        <v>20540</v>
      </c>
      <c r="L9" s="94">
        <v>1027</v>
      </c>
      <c r="M9" s="95">
        <f t="shared" si="0"/>
        <v>996.19</v>
      </c>
      <c r="N9" s="96">
        <f t="shared" si="1"/>
        <v>30.81</v>
      </c>
      <c r="O9" s="93">
        <v>0</v>
      </c>
      <c r="P9" s="94">
        <v>0</v>
      </c>
      <c r="Q9" s="95">
        <f t="shared" si="2"/>
        <v>0</v>
      </c>
      <c r="R9" s="97">
        <f t="shared" si="3"/>
        <v>0</v>
      </c>
    </row>
    <row r="10" spans="1:26" s="98" customFormat="1" ht="24" x14ac:dyDescent="0.2">
      <c r="A10" s="91"/>
      <c r="B10" s="91"/>
      <c r="C10" s="91"/>
      <c r="D10" s="91"/>
      <c r="E10" s="91"/>
      <c r="F10" s="91"/>
      <c r="G10" s="91"/>
      <c r="H10" s="92" t="s">
        <v>226</v>
      </c>
      <c r="I10" s="91" t="s">
        <v>225</v>
      </c>
      <c r="J10" s="91" t="s">
        <v>1</v>
      </c>
      <c r="K10" s="93">
        <v>15477</v>
      </c>
      <c r="L10" s="94">
        <v>773.85</v>
      </c>
      <c r="M10" s="95">
        <f t="shared" si="0"/>
        <v>750.6345</v>
      </c>
      <c r="N10" s="96">
        <f t="shared" si="1"/>
        <v>23.215499999999999</v>
      </c>
      <c r="O10" s="93">
        <v>0</v>
      </c>
      <c r="P10" s="94">
        <v>0</v>
      </c>
      <c r="Q10" s="95">
        <f t="shared" si="2"/>
        <v>0</v>
      </c>
      <c r="R10" s="97">
        <f t="shared" si="3"/>
        <v>0</v>
      </c>
    </row>
    <row r="11" spans="1:26" s="98" customFormat="1" ht="24" x14ac:dyDescent="0.2">
      <c r="A11" s="91"/>
      <c r="B11" s="91"/>
      <c r="C11" s="91"/>
      <c r="D11" s="91"/>
      <c r="E11" s="91"/>
      <c r="F11" s="91"/>
      <c r="G11" s="91"/>
      <c r="H11" s="92" t="s">
        <v>130</v>
      </c>
      <c r="I11" s="91" t="s">
        <v>224</v>
      </c>
      <c r="J11" s="91" t="s">
        <v>1</v>
      </c>
      <c r="K11" s="93">
        <v>0</v>
      </c>
      <c r="L11" s="94">
        <v>0</v>
      </c>
      <c r="M11" s="95">
        <f t="shared" si="0"/>
        <v>0</v>
      </c>
      <c r="N11" s="96">
        <f t="shared" si="1"/>
        <v>0</v>
      </c>
      <c r="O11" s="93">
        <v>0</v>
      </c>
      <c r="P11" s="94">
        <v>0</v>
      </c>
      <c r="Q11" s="95">
        <f t="shared" si="2"/>
        <v>0</v>
      </c>
      <c r="R11" s="97">
        <f t="shared" si="3"/>
        <v>0</v>
      </c>
    </row>
    <row r="12" spans="1:26" s="98" customFormat="1" ht="24" x14ac:dyDescent="0.2">
      <c r="A12" s="91"/>
      <c r="B12" s="91"/>
      <c r="C12" s="91"/>
      <c r="D12" s="91"/>
      <c r="E12" s="91"/>
      <c r="F12" s="91"/>
      <c r="G12" s="91"/>
      <c r="H12" s="92" t="s">
        <v>223</v>
      </c>
      <c r="I12" s="91" t="s">
        <v>222</v>
      </c>
      <c r="J12" s="91" t="s">
        <v>1</v>
      </c>
      <c r="K12" s="93">
        <v>970</v>
      </c>
      <c r="L12" s="94">
        <v>48.5</v>
      </c>
      <c r="M12" s="95">
        <f t="shared" si="0"/>
        <v>47.045000000000002</v>
      </c>
      <c r="N12" s="96">
        <f t="shared" si="1"/>
        <v>1.4549999999999998</v>
      </c>
      <c r="O12" s="93">
        <v>0</v>
      </c>
      <c r="P12" s="94">
        <v>0</v>
      </c>
      <c r="Q12" s="95">
        <f t="shared" si="2"/>
        <v>0</v>
      </c>
      <c r="R12" s="97">
        <f t="shared" si="3"/>
        <v>0</v>
      </c>
    </row>
    <row r="13" spans="1:26" s="98" customFormat="1" ht="24" x14ac:dyDescent="0.2">
      <c r="A13" s="91"/>
      <c r="B13" s="91"/>
      <c r="C13" s="91"/>
      <c r="D13" s="91"/>
      <c r="E13" s="91"/>
      <c r="F13" s="91"/>
      <c r="G13" s="91"/>
      <c r="H13" s="92" t="s">
        <v>218</v>
      </c>
      <c r="I13" s="91" t="s">
        <v>221</v>
      </c>
      <c r="J13" s="91" t="s">
        <v>1</v>
      </c>
      <c r="K13" s="93">
        <v>15220</v>
      </c>
      <c r="L13" s="94">
        <v>761</v>
      </c>
      <c r="M13" s="95">
        <f t="shared" si="0"/>
        <v>738.17</v>
      </c>
      <c r="N13" s="96">
        <f t="shared" si="1"/>
        <v>22.83</v>
      </c>
      <c r="O13" s="93">
        <v>2103</v>
      </c>
      <c r="P13" s="94">
        <v>420.6</v>
      </c>
      <c r="Q13" s="95">
        <f t="shared" si="2"/>
        <v>407.98200000000003</v>
      </c>
      <c r="R13" s="97">
        <f t="shared" si="3"/>
        <v>12.618</v>
      </c>
    </row>
    <row r="14" spans="1:26" s="98" customFormat="1" ht="24" x14ac:dyDescent="0.2">
      <c r="A14" s="91"/>
      <c r="B14" s="91"/>
      <c r="C14" s="91"/>
      <c r="D14" s="91"/>
      <c r="E14" s="91"/>
      <c r="F14" s="91"/>
      <c r="G14" s="91"/>
      <c r="H14" s="92" t="s">
        <v>218</v>
      </c>
      <c r="I14" s="91" t="s">
        <v>220</v>
      </c>
      <c r="J14" s="91" t="s">
        <v>1</v>
      </c>
      <c r="K14" s="93">
        <v>4727</v>
      </c>
      <c r="L14" s="94">
        <v>236.35</v>
      </c>
      <c r="M14" s="95">
        <f t="shared" si="0"/>
        <v>229.2595</v>
      </c>
      <c r="N14" s="96">
        <f t="shared" si="1"/>
        <v>7.0904999999999996</v>
      </c>
      <c r="O14" s="93">
        <v>0</v>
      </c>
      <c r="P14" s="94">
        <v>0</v>
      </c>
      <c r="Q14" s="95">
        <f t="shared" si="2"/>
        <v>0</v>
      </c>
      <c r="R14" s="97">
        <f t="shared" si="3"/>
        <v>0</v>
      </c>
    </row>
    <row r="15" spans="1:26" s="98" customFormat="1" ht="24" x14ac:dyDescent="0.2">
      <c r="A15" s="91"/>
      <c r="B15" s="91"/>
      <c r="C15" s="91"/>
      <c r="D15" s="91"/>
      <c r="E15" s="91"/>
      <c r="F15" s="91"/>
      <c r="G15" s="91"/>
      <c r="H15" s="92" t="s">
        <v>218</v>
      </c>
      <c r="I15" s="91" t="s">
        <v>219</v>
      </c>
      <c r="J15" s="91" t="s">
        <v>1</v>
      </c>
      <c r="K15" s="93">
        <v>6303</v>
      </c>
      <c r="L15" s="94">
        <v>315.14999999999998</v>
      </c>
      <c r="M15" s="95">
        <f t="shared" si="0"/>
        <v>305.69549999999998</v>
      </c>
      <c r="N15" s="96">
        <f t="shared" si="1"/>
        <v>9.4544999999999995</v>
      </c>
      <c r="O15" s="93">
        <v>60</v>
      </c>
      <c r="P15" s="94">
        <v>12</v>
      </c>
      <c r="Q15" s="95">
        <f t="shared" si="2"/>
        <v>11.64</v>
      </c>
      <c r="R15" s="97">
        <f t="shared" si="3"/>
        <v>0.36</v>
      </c>
    </row>
    <row r="16" spans="1:26" s="98" customFormat="1" ht="24" x14ac:dyDescent="0.2">
      <c r="A16" s="91"/>
      <c r="B16" s="91"/>
      <c r="C16" s="91"/>
      <c r="D16" s="91"/>
      <c r="E16" s="91"/>
      <c r="F16" s="91"/>
      <c r="G16" s="91"/>
      <c r="H16" s="92" t="s">
        <v>218</v>
      </c>
      <c r="I16" s="91" t="s">
        <v>217</v>
      </c>
      <c r="J16" s="91" t="s">
        <v>1</v>
      </c>
      <c r="K16" s="93">
        <v>7199</v>
      </c>
      <c r="L16" s="94">
        <v>359.95</v>
      </c>
      <c r="M16" s="95">
        <f t="shared" si="0"/>
        <v>349.1515</v>
      </c>
      <c r="N16" s="96">
        <f t="shared" si="1"/>
        <v>10.798499999999999</v>
      </c>
      <c r="O16" s="93">
        <v>0</v>
      </c>
      <c r="P16" s="94">
        <v>0</v>
      </c>
      <c r="Q16" s="95">
        <f t="shared" si="2"/>
        <v>0</v>
      </c>
      <c r="R16" s="97">
        <f t="shared" si="3"/>
        <v>0</v>
      </c>
    </row>
    <row r="17" spans="1:19" s="98" customFormat="1" ht="24" x14ac:dyDescent="0.2">
      <c r="A17" s="91"/>
      <c r="B17" s="91"/>
      <c r="C17" s="91"/>
      <c r="D17" s="91"/>
      <c r="E17" s="91"/>
      <c r="F17" s="91"/>
      <c r="G17" s="91"/>
      <c r="H17" s="92" t="s">
        <v>211</v>
      </c>
      <c r="I17" s="91" t="s">
        <v>216</v>
      </c>
      <c r="J17" s="91" t="s">
        <v>1</v>
      </c>
      <c r="K17" s="93">
        <v>15152</v>
      </c>
      <c r="L17" s="94">
        <v>757.6</v>
      </c>
      <c r="M17" s="95">
        <f t="shared" si="0"/>
        <v>734.87200000000007</v>
      </c>
      <c r="N17" s="96">
        <f t="shared" si="1"/>
        <v>22.728000000000002</v>
      </c>
      <c r="O17" s="93">
        <v>21988</v>
      </c>
      <c r="P17" s="94">
        <v>4397.6000000000004</v>
      </c>
      <c r="Q17" s="95">
        <f t="shared" si="2"/>
        <v>4265.6720000000005</v>
      </c>
      <c r="R17" s="97">
        <f t="shared" si="3"/>
        <v>131.928</v>
      </c>
    </row>
    <row r="18" spans="1:19" s="98" customFormat="1" ht="24" x14ac:dyDescent="0.2">
      <c r="A18" s="91"/>
      <c r="B18" s="91"/>
      <c r="C18" s="91"/>
      <c r="D18" s="91"/>
      <c r="E18" s="91"/>
      <c r="F18" s="91"/>
      <c r="G18" s="91"/>
      <c r="H18" s="92" t="s">
        <v>211</v>
      </c>
      <c r="I18" s="91" t="s">
        <v>215</v>
      </c>
      <c r="J18" s="91" t="s">
        <v>1</v>
      </c>
      <c r="K18" s="93">
        <v>20123</v>
      </c>
      <c r="L18" s="94">
        <v>1006.15</v>
      </c>
      <c r="M18" s="95">
        <f t="shared" si="0"/>
        <v>975.96550000000002</v>
      </c>
      <c r="N18" s="96">
        <f t="shared" si="1"/>
        <v>30.1845</v>
      </c>
      <c r="O18" s="93">
        <v>48628</v>
      </c>
      <c r="P18" s="94">
        <v>9725.6</v>
      </c>
      <c r="Q18" s="95">
        <f t="shared" si="2"/>
        <v>9433.8320000000003</v>
      </c>
      <c r="R18" s="97">
        <f t="shared" si="3"/>
        <v>291.76799999999997</v>
      </c>
    </row>
    <row r="19" spans="1:19" s="98" customFormat="1" ht="24" x14ac:dyDescent="0.2">
      <c r="A19" s="91"/>
      <c r="B19" s="91"/>
      <c r="C19" s="91"/>
      <c r="D19" s="91"/>
      <c r="E19" s="91"/>
      <c r="F19" s="91"/>
      <c r="G19" s="91"/>
      <c r="H19" s="92" t="s">
        <v>211</v>
      </c>
      <c r="I19" s="91" t="s">
        <v>214</v>
      </c>
      <c r="J19" s="91" t="s">
        <v>1</v>
      </c>
      <c r="K19" s="93">
        <v>25773</v>
      </c>
      <c r="L19" s="94">
        <v>1288.6500000000001</v>
      </c>
      <c r="M19" s="95">
        <f t="shared" si="0"/>
        <v>1249.9905000000001</v>
      </c>
      <c r="N19" s="96">
        <f t="shared" si="1"/>
        <v>38.659500000000001</v>
      </c>
      <c r="O19" s="93">
        <v>5281</v>
      </c>
      <c r="P19" s="94">
        <v>1056.2</v>
      </c>
      <c r="Q19" s="95">
        <f t="shared" si="2"/>
        <v>1024.5140000000001</v>
      </c>
      <c r="R19" s="97">
        <f t="shared" si="3"/>
        <v>31.686</v>
      </c>
      <c r="S19" s="99"/>
    </row>
    <row r="20" spans="1:19" s="98" customFormat="1" ht="24" x14ac:dyDescent="0.2">
      <c r="A20" s="91"/>
      <c r="B20" s="91"/>
      <c r="C20" s="91"/>
      <c r="D20" s="91"/>
      <c r="E20" s="91"/>
      <c r="F20" s="91"/>
      <c r="G20" s="91"/>
      <c r="H20" s="92" t="s">
        <v>211</v>
      </c>
      <c r="I20" s="91" t="s">
        <v>213</v>
      </c>
      <c r="J20" s="91" t="s">
        <v>1</v>
      </c>
      <c r="K20" s="93">
        <v>15129</v>
      </c>
      <c r="L20" s="94">
        <v>756.45</v>
      </c>
      <c r="M20" s="95">
        <f t="shared" si="0"/>
        <v>733.75650000000007</v>
      </c>
      <c r="N20" s="96">
        <f t="shared" si="1"/>
        <v>22.6935</v>
      </c>
      <c r="O20" s="93">
        <v>63501</v>
      </c>
      <c r="P20" s="94">
        <v>12700.2</v>
      </c>
      <c r="Q20" s="95">
        <f t="shared" si="2"/>
        <v>12319.194000000001</v>
      </c>
      <c r="R20" s="97">
        <f t="shared" si="3"/>
        <v>381.00600000000003</v>
      </c>
      <c r="S20" s="99"/>
    </row>
    <row r="21" spans="1:19" s="98" customFormat="1" ht="24" x14ac:dyDescent="0.2">
      <c r="A21" s="91"/>
      <c r="B21" s="91"/>
      <c r="C21" s="91"/>
      <c r="D21" s="91"/>
      <c r="E21" s="91"/>
      <c r="F21" s="91"/>
      <c r="G21" s="91"/>
      <c r="H21" s="92" t="s">
        <v>211</v>
      </c>
      <c r="I21" s="91" t="s">
        <v>212</v>
      </c>
      <c r="J21" s="91" t="s">
        <v>1</v>
      </c>
      <c r="K21" s="93">
        <v>20173</v>
      </c>
      <c r="L21" s="94">
        <v>1008.65</v>
      </c>
      <c r="M21" s="95">
        <f t="shared" si="0"/>
        <v>978.39049999999997</v>
      </c>
      <c r="N21" s="96">
        <f t="shared" si="1"/>
        <v>30.259499999999999</v>
      </c>
      <c r="O21" s="93">
        <v>23</v>
      </c>
      <c r="P21" s="94">
        <v>4.5999999999999996</v>
      </c>
      <c r="Q21" s="95">
        <f t="shared" si="2"/>
        <v>4.4619999999999997</v>
      </c>
      <c r="R21" s="97">
        <f t="shared" si="3"/>
        <v>0.13799999999999998</v>
      </c>
      <c r="S21" s="99"/>
    </row>
    <row r="22" spans="1:19" s="98" customFormat="1" ht="36" x14ac:dyDescent="0.2">
      <c r="A22" s="91"/>
      <c r="B22" s="91"/>
      <c r="C22" s="91"/>
      <c r="D22" s="91"/>
      <c r="E22" s="91"/>
      <c r="F22" s="91"/>
      <c r="G22" s="91"/>
      <c r="H22" s="92" t="s">
        <v>211</v>
      </c>
      <c r="I22" s="91" t="s">
        <v>210</v>
      </c>
      <c r="J22" s="91" t="s">
        <v>1</v>
      </c>
      <c r="K22" s="93">
        <v>18420</v>
      </c>
      <c r="L22" s="94">
        <v>921</v>
      </c>
      <c r="M22" s="95">
        <f t="shared" si="0"/>
        <v>893.37</v>
      </c>
      <c r="N22" s="96">
        <f t="shared" si="1"/>
        <v>27.63</v>
      </c>
      <c r="O22" s="93">
        <v>60863</v>
      </c>
      <c r="P22" s="94">
        <v>12172.6</v>
      </c>
      <c r="Q22" s="95">
        <f t="shared" si="2"/>
        <v>11807.422</v>
      </c>
      <c r="R22" s="97">
        <f t="shared" si="3"/>
        <v>365.178</v>
      </c>
      <c r="S22" s="99"/>
    </row>
    <row r="23" spans="1:19" s="98" customFormat="1" ht="24" x14ac:dyDescent="0.2">
      <c r="A23" s="91"/>
      <c r="B23" s="91"/>
      <c r="C23" s="91"/>
      <c r="D23" s="91"/>
      <c r="E23" s="91"/>
      <c r="F23" s="91"/>
      <c r="G23" s="91"/>
      <c r="H23" s="92" t="s">
        <v>209</v>
      </c>
      <c r="I23" s="91" t="s">
        <v>208</v>
      </c>
      <c r="J23" s="91" t="s">
        <v>1</v>
      </c>
      <c r="K23" s="93">
        <v>2840</v>
      </c>
      <c r="L23" s="94">
        <v>142</v>
      </c>
      <c r="M23" s="95">
        <v>142</v>
      </c>
      <c r="N23" s="96">
        <v>0</v>
      </c>
      <c r="O23" s="93">
        <v>0</v>
      </c>
      <c r="P23" s="94">
        <v>0</v>
      </c>
      <c r="Q23" s="95">
        <f t="shared" si="2"/>
        <v>0</v>
      </c>
      <c r="R23" s="97">
        <f t="shared" si="3"/>
        <v>0</v>
      </c>
      <c r="S23" s="99"/>
    </row>
    <row r="24" spans="1:19" s="98" customFormat="1" ht="24" x14ac:dyDescent="0.2">
      <c r="A24" s="91"/>
      <c r="B24" s="91"/>
      <c r="C24" s="91"/>
      <c r="D24" s="91"/>
      <c r="E24" s="91"/>
      <c r="F24" s="91"/>
      <c r="G24" s="91"/>
      <c r="H24" s="92" t="s">
        <v>205</v>
      </c>
      <c r="I24" s="91" t="s">
        <v>207</v>
      </c>
      <c r="J24" s="91" t="s">
        <v>1</v>
      </c>
      <c r="K24" s="93">
        <v>15732</v>
      </c>
      <c r="L24" s="94">
        <v>786.6</v>
      </c>
      <c r="M24" s="95">
        <f t="shared" ref="M24:M59" si="4">L24-N24</f>
        <v>763.00200000000007</v>
      </c>
      <c r="N24" s="96">
        <f t="shared" ref="N24:N58" si="5">L24*$N$4</f>
        <v>23.597999999999999</v>
      </c>
      <c r="O24" s="93">
        <v>0</v>
      </c>
      <c r="P24" s="94">
        <v>0</v>
      </c>
      <c r="Q24" s="95">
        <f t="shared" si="2"/>
        <v>0</v>
      </c>
      <c r="R24" s="97">
        <f t="shared" si="3"/>
        <v>0</v>
      </c>
      <c r="S24" s="99"/>
    </row>
    <row r="25" spans="1:19" s="98" customFormat="1" ht="24" x14ac:dyDescent="0.2">
      <c r="A25" s="91"/>
      <c r="B25" s="91"/>
      <c r="C25" s="91"/>
      <c r="D25" s="91"/>
      <c r="E25" s="91"/>
      <c r="F25" s="91"/>
      <c r="G25" s="91"/>
      <c r="H25" s="92" t="s">
        <v>205</v>
      </c>
      <c r="I25" s="91" t="s">
        <v>206</v>
      </c>
      <c r="J25" s="91" t="s">
        <v>1</v>
      </c>
      <c r="K25" s="93">
        <v>0</v>
      </c>
      <c r="L25" s="94">
        <v>0</v>
      </c>
      <c r="M25" s="95">
        <f t="shared" si="4"/>
        <v>0</v>
      </c>
      <c r="N25" s="96">
        <f t="shared" si="5"/>
        <v>0</v>
      </c>
      <c r="O25" s="93">
        <v>0</v>
      </c>
      <c r="P25" s="94">
        <v>0</v>
      </c>
      <c r="Q25" s="95">
        <f t="shared" si="2"/>
        <v>0</v>
      </c>
      <c r="R25" s="97">
        <f t="shared" si="3"/>
        <v>0</v>
      </c>
      <c r="S25" s="99"/>
    </row>
    <row r="26" spans="1:19" s="98" customFormat="1" ht="24" x14ac:dyDescent="0.2">
      <c r="A26" s="91"/>
      <c r="B26" s="91"/>
      <c r="C26" s="91"/>
      <c r="D26" s="91"/>
      <c r="E26" s="91"/>
      <c r="F26" s="91"/>
      <c r="G26" s="91"/>
      <c r="H26" s="92" t="s">
        <v>205</v>
      </c>
      <c r="I26" s="91" t="s">
        <v>204</v>
      </c>
      <c r="J26" s="91" t="s">
        <v>1</v>
      </c>
      <c r="K26" s="93">
        <v>0</v>
      </c>
      <c r="L26" s="94">
        <v>0</v>
      </c>
      <c r="M26" s="95">
        <f t="shared" si="4"/>
        <v>0</v>
      </c>
      <c r="N26" s="96">
        <f t="shared" si="5"/>
        <v>0</v>
      </c>
      <c r="O26" s="93">
        <v>0</v>
      </c>
      <c r="P26" s="94">
        <v>0</v>
      </c>
      <c r="Q26" s="95">
        <f t="shared" si="2"/>
        <v>0</v>
      </c>
      <c r="R26" s="97">
        <f t="shared" si="3"/>
        <v>0</v>
      </c>
      <c r="S26" s="99"/>
    </row>
    <row r="27" spans="1:19" s="98" customFormat="1" ht="24" x14ac:dyDescent="0.2">
      <c r="A27" s="91"/>
      <c r="B27" s="91"/>
      <c r="C27" s="91"/>
      <c r="D27" s="91"/>
      <c r="E27" s="91"/>
      <c r="F27" s="91"/>
      <c r="G27" s="91"/>
      <c r="H27" s="92" t="s">
        <v>203</v>
      </c>
      <c r="I27" s="91" t="s">
        <v>202</v>
      </c>
      <c r="J27" s="91" t="s">
        <v>1</v>
      </c>
      <c r="K27" s="93">
        <v>42903</v>
      </c>
      <c r="L27" s="94">
        <v>2145.15</v>
      </c>
      <c r="M27" s="95">
        <f t="shared" si="4"/>
        <v>2080.7955000000002</v>
      </c>
      <c r="N27" s="96">
        <f t="shared" si="5"/>
        <v>64.354500000000002</v>
      </c>
      <c r="O27" s="93">
        <v>58369</v>
      </c>
      <c r="P27" s="94">
        <v>11673.8</v>
      </c>
      <c r="Q27" s="95">
        <f t="shared" si="2"/>
        <v>11323.585999999999</v>
      </c>
      <c r="R27" s="97">
        <f t="shared" si="3"/>
        <v>350.21399999999994</v>
      </c>
      <c r="S27" s="99"/>
    </row>
    <row r="28" spans="1:19" s="98" customFormat="1" ht="24" x14ac:dyDescent="0.2">
      <c r="A28" s="91"/>
      <c r="B28" s="91"/>
      <c r="C28" s="91"/>
      <c r="D28" s="91"/>
      <c r="E28" s="91"/>
      <c r="F28" s="91"/>
      <c r="G28" s="91"/>
      <c r="H28" s="92" t="s">
        <v>201</v>
      </c>
      <c r="I28" s="91" t="s">
        <v>200</v>
      </c>
      <c r="J28" s="91" t="s">
        <v>1</v>
      </c>
      <c r="K28" s="93">
        <v>7184.59</v>
      </c>
      <c r="L28" s="94">
        <v>359.23</v>
      </c>
      <c r="M28" s="95">
        <f t="shared" si="4"/>
        <v>348.45310000000001</v>
      </c>
      <c r="N28" s="96">
        <f t="shared" si="5"/>
        <v>10.776899999999999</v>
      </c>
      <c r="O28" s="93">
        <v>2693.49</v>
      </c>
      <c r="P28" s="94">
        <v>538.70000000000005</v>
      </c>
      <c r="Q28" s="95">
        <f t="shared" si="2"/>
        <v>522.53899999999999</v>
      </c>
      <c r="R28" s="97">
        <f t="shared" si="3"/>
        <v>16.161000000000001</v>
      </c>
      <c r="S28" s="99"/>
    </row>
    <row r="29" spans="1:19" s="98" customFormat="1" ht="24" x14ac:dyDescent="0.2">
      <c r="A29" s="91"/>
      <c r="B29" s="91"/>
      <c r="C29" s="91"/>
      <c r="D29" s="91"/>
      <c r="E29" s="91"/>
      <c r="F29" s="91"/>
      <c r="G29" s="91"/>
      <c r="H29" s="92" t="s">
        <v>196</v>
      </c>
      <c r="I29" s="91" t="s">
        <v>199</v>
      </c>
      <c r="J29" s="91" t="s">
        <v>1</v>
      </c>
      <c r="K29" s="93">
        <v>1932</v>
      </c>
      <c r="L29" s="94">
        <v>96.6</v>
      </c>
      <c r="M29" s="95">
        <f t="shared" si="4"/>
        <v>93.701999999999998</v>
      </c>
      <c r="N29" s="96">
        <f t="shared" si="5"/>
        <v>2.8979999999999997</v>
      </c>
      <c r="O29" s="93">
        <v>0</v>
      </c>
      <c r="P29" s="94">
        <v>0</v>
      </c>
      <c r="Q29" s="95">
        <f t="shared" si="2"/>
        <v>0</v>
      </c>
      <c r="R29" s="97">
        <f t="shared" si="3"/>
        <v>0</v>
      </c>
      <c r="S29" s="99"/>
    </row>
    <row r="30" spans="1:19" s="98" customFormat="1" ht="24" x14ac:dyDescent="0.2">
      <c r="A30" s="91"/>
      <c r="B30" s="91"/>
      <c r="C30" s="91"/>
      <c r="D30" s="91"/>
      <c r="E30" s="91"/>
      <c r="F30" s="91"/>
      <c r="G30" s="91"/>
      <c r="H30" s="92" t="s">
        <v>196</v>
      </c>
      <c r="I30" s="91" t="s">
        <v>198</v>
      </c>
      <c r="J30" s="91" t="s">
        <v>1</v>
      </c>
      <c r="K30" s="93">
        <v>9196</v>
      </c>
      <c r="L30" s="94">
        <v>459.8</v>
      </c>
      <c r="M30" s="95">
        <f t="shared" si="4"/>
        <v>446.00600000000003</v>
      </c>
      <c r="N30" s="96">
        <f t="shared" si="5"/>
        <v>13.794</v>
      </c>
      <c r="O30" s="93">
        <v>0</v>
      </c>
      <c r="P30" s="94">
        <v>0</v>
      </c>
      <c r="Q30" s="95">
        <f t="shared" si="2"/>
        <v>0</v>
      </c>
      <c r="R30" s="97">
        <f t="shared" si="3"/>
        <v>0</v>
      </c>
      <c r="S30" s="99"/>
    </row>
    <row r="31" spans="1:19" s="98" customFormat="1" ht="24" x14ac:dyDescent="0.2">
      <c r="A31" s="91"/>
      <c r="B31" s="91"/>
      <c r="C31" s="91"/>
      <c r="D31" s="91"/>
      <c r="E31" s="91"/>
      <c r="F31" s="91"/>
      <c r="G31" s="91"/>
      <c r="H31" s="92" t="s">
        <v>196</v>
      </c>
      <c r="I31" s="91" t="s">
        <v>197</v>
      </c>
      <c r="J31" s="91" t="s">
        <v>1</v>
      </c>
      <c r="K31" s="93">
        <v>3131</v>
      </c>
      <c r="L31" s="94">
        <v>156.55000000000001</v>
      </c>
      <c r="M31" s="95">
        <f t="shared" si="4"/>
        <v>151.8535</v>
      </c>
      <c r="N31" s="96">
        <f t="shared" si="5"/>
        <v>4.6965000000000003</v>
      </c>
      <c r="O31" s="93">
        <v>0</v>
      </c>
      <c r="P31" s="94">
        <v>0</v>
      </c>
      <c r="Q31" s="95">
        <f t="shared" si="2"/>
        <v>0</v>
      </c>
      <c r="R31" s="97">
        <f t="shared" si="3"/>
        <v>0</v>
      </c>
    </row>
    <row r="32" spans="1:19" s="98" customFormat="1" ht="24" x14ac:dyDescent="0.2">
      <c r="A32" s="91"/>
      <c r="B32" s="91"/>
      <c r="C32" s="91"/>
      <c r="D32" s="91"/>
      <c r="E32" s="91"/>
      <c r="F32" s="91"/>
      <c r="G32" s="91"/>
      <c r="H32" s="92" t="s">
        <v>196</v>
      </c>
      <c r="I32" s="91" t="s">
        <v>195</v>
      </c>
      <c r="J32" s="91" t="s">
        <v>1</v>
      </c>
      <c r="K32" s="93">
        <v>2994</v>
      </c>
      <c r="L32" s="94">
        <v>149.69999999999999</v>
      </c>
      <c r="M32" s="95">
        <f t="shared" si="4"/>
        <v>145.209</v>
      </c>
      <c r="N32" s="96">
        <f t="shared" si="5"/>
        <v>4.4909999999999997</v>
      </c>
      <c r="O32" s="93">
        <v>0</v>
      </c>
      <c r="P32" s="94">
        <v>0</v>
      </c>
      <c r="Q32" s="95">
        <f t="shared" si="2"/>
        <v>0</v>
      </c>
      <c r="R32" s="97">
        <f t="shared" si="3"/>
        <v>0</v>
      </c>
    </row>
    <row r="33" spans="1:19" s="98" customFormat="1" ht="24" x14ac:dyDescent="0.2">
      <c r="B33" s="91"/>
      <c r="C33" s="91"/>
      <c r="D33" s="91"/>
      <c r="E33" s="91"/>
      <c r="F33" s="91"/>
      <c r="G33" s="91"/>
      <c r="H33" s="92" t="s">
        <v>194</v>
      </c>
      <c r="I33" s="91" t="s">
        <v>193</v>
      </c>
      <c r="J33" s="91" t="s">
        <v>1</v>
      </c>
      <c r="K33" s="93">
        <v>10181</v>
      </c>
      <c r="L33" s="94">
        <v>509</v>
      </c>
      <c r="M33" s="95">
        <f t="shared" si="4"/>
        <v>493.73</v>
      </c>
      <c r="N33" s="96">
        <f t="shared" si="5"/>
        <v>15.27</v>
      </c>
      <c r="O33" s="93">
        <v>0</v>
      </c>
      <c r="P33" s="94">
        <v>0</v>
      </c>
      <c r="Q33" s="95">
        <f t="shared" si="2"/>
        <v>0</v>
      </c>
      <c r="R33" s="97">
        <f t="shared" si="3"/>
        <v>0</v>
      </c>
    </row>
    <row r="34" spans="1:19" s="98" customFormat="1" ht="24" x14ac:dyDescent="0.2">
      <c r="A34" s="91"/>
      <c r="B34" s="91"/>
      <c r="C34" s="91"/>
      <c r="D34" s="91"/>
      <c r="E34" s="91"/>
      <c r="F34" s="91"/>
      <c r="G34" s="91"/>
      <c r="H34" s="92" t="s">
        <v>192</v>
      </c>
      <c r="I34" s="91" t="s">
        <v>191</v>
      </c>
      <c r="J34" s="91" t="s">
        <v>1</v>
      </c>
      <c r="K34" s="93">
        <v>61221</v>
      </c>
      <c r="L34" s="94">
        <v>3061.05</v>
      </c>
      <c r="M34" s="95">
        <f t="shared" si="4"/>
        <v>2969.2184999999999</v>
      </c>
      <c r="N34" s="96">
        <f t="shared" si="5"/>
        <v>91.831500000000005</v>
      </c>
      <c r="O34" s="93">
        <v>0</v>
      </c>
      <c r="P34" s="94">
        <v>0</v>
      </c>
      <c r="Q34" s="95">
        <f t="shared" si="2"/>
        <v>0</v>
      </c>
      <c r="R34" s="97">
        <f t="shared" si="3"/>
        <v>0</v>
      </c>
    </row>
    <row r="35" spans="1:19" s="98" customFormat="1" ht="24" x14ac:dyDescent="0.2">
      <c r="A35" s="91"/>
      <c r="B35" s="91"/>
      <c r="C35" s="91"/>
      <c r="D35" s="91"/>
      <c r="E35" s="91"/>
      <c r="F35" s="91"/>
      <c r="G35" s="91"/>
      <c r="H35" s="92" t="s">
        <v>189</v>
      </c>
      <c r="I35" s="91" t="s">
        <v>190</v>
      </c>
      <c r="J35" s="91" t="s">
        <v>1</v>
      </c>
      <c r="K35" s="93">
        <v>3494</v>
      </c>
      <c r="L35" s="94">
        <v>174.7</v>
      </c>
      <c r="M35" s="95">
        <f t="shared" si="4"/>
        <v>169.459</v>
      </c>
      <c r="N35" s="96">
        <f t="shared" si="5"/>
        <v>5.2409999999999997</v>
      </c>
      <c r="O35" s="93">
        <v>0</v>
      </c>
      <c r="P35" s="94">
        <v>0</v>
      </c>
      <c r="Q35" s="95">
        <f t="shared" si="2"/>
        <v>0</v>
      </c>
      <c r="R35" s="97">
        <f t="shared" si="3"/>
        <v>0</v>
      </c>
      <c r="S35" s="99"/>
    </row>
    <row r="36" spans="1:19" s="98" customFormat="1" ht="24" x14ac:dyDescent="0.2">
      <c r="A36" s="91"/>
      <c r="B36" s="91"/>
      <c r="C36" s="91"/>
      <c r="D36" s="91"/>
      <c r="E36" s="91"/>
      <c r="F36" s="91"/>
      <c r="G36" s="91"/>
      <c r="H36" s="92" t="s">
        <v>189</v>
      </c>
      <c r="I36" s="91" t="s">
        <v>188</v>
      </c>
      <c r="J36" s="91" t="s">
        <v>1</v>
      </c>
      <c r="K36" s="93">
        <v>0</v>
      </c>
      <c r="L36" s="94">
        <v>0</v>
      </c>
      <c r="M36" s="95">
        <f t="shared" si="4"/>
        <v>0</v>
      </c>
      <c r="N36" s="96">
        <f t="shared" si="5"/>
        <v>0</v>
      </c>
      <c r="O36" s="93">
        <v>0</v>
      </c>
      <c r="P36" s="94">
        <v>0</v>
      </c>
      <c r="Q36" s="95">
        <f t="shared" si="2"/>
        <v>0</v>
      </c>
      <c r="R36" s="97">
        <f t="shared" si="3"/>
        <v>0</v>
      </c>
      <c r="S36" s="99"/>
    </row>
    <row r="37" spans="1:19" s="98" customFormat="1" ht="24" x14ac:dyDescent="0.2">
      <c r="A37" s="91"/>
      <c r="B37" s="91"/>
      <c r="C37" s="91"/>
      <c r="D37" s="91"/>
      <c r="E37" s="91"/>
      <c r="F37" s="91"/>
      <c r="G37" s="91"/>
      <c r="H37" s="92" t="s">
        <v>182</v>
      </c>
      <c r="I37" s="91" t="s">
        <v>187</v>
      </c>
      <c r="J37" s="91" t="s">
        <v>1</v>
      </c>
      <c r="K37" s="93">
        <v>9619</v>
      </c>
      <c r="L37" s="94">
        <v>480.95</v>
      </c>
      <c r="M37" s="95">
        <f t="shared" si="4"/>
        <v>466.5215</v>
      </c>
      <c r="N37" s="96">
        <f t="shared" si="5"/>
        <v>14.4285</v>
      </c>
      <c r="O37" s="93">
        <v>0</v>
      </c>
      <c r="P37" s="94">
        <v>0</v>
      </c>
      <c r="Q37" s="95">
        <f t="shared" si="2"/>
        <v>0</v>
      </c>
      <c r="R37" s="97">
        <f t="shared" si="3"/>
        <v>0</v>
      </c>
      <c r="S37" s="99"/>
    </row>
    <row r="38" spans="1:19" s="98" customFormat="1" ht="24" x14ac:dyDescent="0.2">
      <c r="A38" s="91"/>
      <c r="B38" s="91"/>
      <c r="C38" s="91"/>
      <c r="D38" s="91"/>
      <c r="E38" s="91"/>
      <c r="F38" s="91"/>
      <c r="G38" s="91"/>
      <c r="H38" s="92" t="s">
        <v>182</v>
      </c>
      <c r="I38" s="91" t="s">
        <v>186</v>
      </c>
      <c r="J38" s="91" t="s">
        <v>1</v>
      </c>
      <c r="K38" s="93">
        <v>62</v>
      </c>
      <c r="L38" s="94">
        <v>3.1</v>
      </c>
      <c r="M38" s="95">
        <f t="shared" si="4"/>
        <v>3.0070000000000001</v>
      </c>
      <c r="N38" s="96">
        <f t="shared" si="5"/>
        <v>9.2999999999999999E-2</v>
      </c>
      <c r="O38" s="93">
        <v>0</v>
      </c>
      <c r="P38" s="94">
        <v>0</v>
      </c>
      <c r="Q38" s="95">
        <f t="shared" si="2"/>
        <v>0</v>
      </c>
      <c r="R38" s="97">
        <f t="shared" si="3"/>
        <v>0</v>
      </c>
      <c r="S38" s="99"/>
    </row>
    <row r="39" spans="1:19" s="98" customFormat="1" ht="24" x14ac:dyDescent="0.2">
      <c r="A39" s="91"/>
      <c r="B39" s="91"/>
      <c r="C39" s="91"/>
      <c r="D39" s="91"/>
      <c r="E39" s="91"/>
      <c r="F39" s="91"/>
      <c r="G39" s="91"/>
      <c r="H39" s="92" t="s">
        <v>182</v>
      </c>
      <c r="I39" s="91" t="s">
        <v>184</v>
      </c>
      <c r="J39" s="91" t="s">
        <v>1</v>
      </c>
      <c r="K39" s="93">
        <v>5074</v>
      </c>
      <c r="L39" s="94">
        <v>253.7</v>
      </c>
      <c r="M39" s="95">
        <f t="shared" si="4"/>
        <v>246.089</v>
      </c>
      <c r="N39" s="96">
        <f t="shared" si="5"/>
        <v>7.6109999999999998</v>
      </c>
      <c r="O39" s="93">
        <v>0</v>
      </c>
      <c r="P39" s="94">
        <v>0</v>
      </c>
      <c r="Q39" s="95">
        <f t="shared" ref="Q39:Q58" si="6">P39-R39</f>
        <v>0</v>
      </c>
      <c r="R39" s="97">
        <f t="shared" ref="R39:R58" si="7">P39*$R$4</f>
        <v>0</v>
      </c>
      <c r="S39" s="99"/>
    </row>
    <row r="40" spans="1:19" s="98" customFormat="1" ht="24" x14ac:dyDescent="0.2">
      <c r="A40" s="91"/>
      <c r="B40" s="91"/>
      <c r="C40" s="91"/>
      <c r="D40" s="91"/>
      <c r="E40" s="91"/>
      <c r="F40" s="91"/>
      <c r="G40" s="91"/>
      <c r="H40" s="92" t="s">
        <v>182</v>
      </c>
      <c r="I40" s="91" t="s">
        <v>183</v>
      </c>
      <c r="J40" s="91" t="s">
        <v>1</v>
      </c>
      <c r="K40" s="93">
        <v>6326</v>
      </c>
      <c r="L40" s="94">
        <v>316.3</v>
      </c>
      <c r="M40" s="95">
        <f t="shared" si="4"/>
        <v>306.81100000000004</v>
      </c>
      <c r="N40" s="96">
        <f t="shared" si="5"/>
        <v>9.4890000000000008</v>
      </c>
      <c r="O40" s="93">
        <v>0</v>
      </c>
      <c r="P40" s="94">
        <v>0</v>
      </c>
      <c r="Q40" s="95">
        <f t="shared" si="6"/>
        <v>0</v>
      </c>
      <c r="R40" s="97">
        <f t="shared" si="7"/>
        <v>0</v>
      </c>
      <c r="S40" s="99"/>
    </row>
    <row r="41" spans="1:19" s="98" customFormat="1" ht="24" x14ac:dyDescent="0.2">
      <c r="A41" s="91"/>
      <c r="B41" s="91"/>
      <c r="C41" s="91"/>
      <c r="D41" s="91"/>
      <c r="E41" s="91"/>
      <c r="F41" s="91"/>
      <c r="G41" s="91"/>
      <c r="H41" s="92" t="s">
        <v>182</v>
      </c>
      <c r="I41" s="91" t="s">
        <v>181</v>
      </c>
      <c r="J41" s="91" t="s">
        <v>1</v>
      </c>
      <c r="K41" s="93">
        <v>14438</v>
      </c>
      <c r="L41" s="94">
        <v>721.9</v>
      </c>
      <c r="M41" s="95">
        <f t="shared" si="4"/>
        <v>700.24299999999994</v>
      </c>
      <c r="N41" s="96">
        <f t="shared" si="5"/>
        <v>21.657</v>
      </c>
      <c r="O41" s="93">
        <v>0</v>
      </c>
      <c r="P41" s="94">
        <v>0</v>
      </c>
      <c r="Q41" s="95">
        <f t="shared" si="6"/>
        <v>0</v>
      </c>
      <c r="R41" s="97">
        <f t="shared" si="7"/>
        <v>0</v>
      </c>
      <c r="S41" s="99"/>
    </row>
    <row r="42" spans="1:19" s="98" customFormat="1" ht="24" x14ac:dyDescent="0.2">
      <c r="A42" s="91"/>
      <c r="B42" s="91"/>
      <c r="C42" s="91"/>
      <c r="D42" s="91"/>
      <c r="E42" s="91"/>
      <c r="F42" s="91"/>
      <c r="G42" s="91"/>
      <c r="H42" s="92" t="s">
        <v>176</v>
      </c>
      <c r="I42" s="91" t="s">
        <v>180</v>
      </c>
      <c r="J42" s="91" t="s">
        <v>1</v>
      </c>
      <c r="K42" s="93">
        <v>18210</v>
      </c>
      <c r="L42" s="94">
        <v>910.5</v>
      </c>
      <c r="M42" s="95">
        <f t="shared" si="4"/>
        <v>883.18499999999995</v>
      </c>
      <c r="N42" s="96">
        <f t="shared" si="5"/>
        <v>27.314999999999998</v>
      </c>
      <c r="O42" s="93">
        <v>0</v>
      </c>
      <c r="P42" s="94">
        <v>0</v>
      </c>
      <c r="Q42" s="95">
        <f t="shared" si="6"/>
        <v>0</v>
      </c>
      <c r="R42" s="97">
        <f t="shared" si="7"/>
        <v>0</v>
      </c>
      <c r="S42" s="99"/>
    </row>
    <row r="43" spans="1:19" s="98" customFormat="1" ht="24" x14ac:dyDescent="0.2">
      <c r="A43" s="91"/>
      <c r="B43" s="91"/>
      <c r="C43" s="91"/>
      <c r="D43" s="91"/>
      <c r="E43" s="91"/>
      <c r="F43" s="91"/>
      <c r="G43" s="91"/>
      <c r="H43" s="92" t="s">
        <v>176</v>
      </c>
      <c r="I43" s="91" t="s">
        <v>179</v>
      </c>
      <c r="J43" s="91" t="s">
        <v>1</v>
      </c>
      <c r="K43" s="93">
        <v>3397</v>
      </c>
      <c r="L43" s="94">
        <v>169.85</v>
      </c>
      <c r="M43" s="95">
        <f t="shared" si="4"/>
        <v>164.75450000000001</v>
      </c>
      <c r="N43" s="96">
        <f t="shared" si="5"/>
        <v>5.0954999999999995</v>
      </c>
      <c r="O43" s="93">
        <v>0</v>
      </c>
      <c r="P43" s="94">
        <v>0</v>
      </c>
      <c r="Q43" s="95">
        <f t="shared" si="6"/>
        <v>0</v>
      </c>
      <c r="R43" s="97">
        <f t="shared" si="7"/>
        <v>0</v>
      </c>
      <c r="S43" s="99"/>
    </row>
    <row r="44" spans="1:19" s="98" customFormat="1" ht="24" x14ac:dyDescent="0.2">
      <c r="A44" s="91"/>
      <c r="B44" s="91"/>
      <c r="C44" s="91"/>
      <c r="D44" s="91"/>
      <c r="E44" s="91"/>
      <c r="F44" s="91"/>
      <c r="G44" s="91"/>
      <c r="H44" s="92" t="s">
        <v>176</v>
      </c>
      <c r="I44" s="91" t="s">
        <v>178</v>
      </c>
      <c r="J44" s="91" t="s">
        <v>1</v>
      </c>
      <c r="K44" s="93">
        <v>10490.5</v>
      </c>
      <c r="L44" s="94">
        <v>524.53</v>
      </c>
      <c r="M44" s="95">
        <f t="shared" si="4"/>
        <v>508.79409999999996</v>
      </c>
      <c r="N44" s="96">
        <f t="shared" si="5"/>
        <v>15.735899999999999</v>
      </c>
      <c r="O44" s="93">
        <v>0</v>
      </c>
      <c r="P44" s="94">
        <v>0</v>
      </c>
      <c r="Q44" s="95">
        <f t="shared" si="6"/>
        <v>0</v>
      </c>
      <c r="R44" s="97">
        <f t="shared" si="7"/>
        <v>0</v>
      </c>
      <c r="S44" s="99"/>
    </row>
    <row r="45" spans="1:19" s="98" customFormat="1" ht="24" x14ac:dyDescent="0.2">
      <c r="A45" s="91"/>
      <c r="B45" s="91"/>
      <c r="C45" s="91"/>
      <c r="D45" s="91"/>
      <c r="E45" s="91"/>
      <c r="F45" s="91"/>
      <c r="G45" s="91"/>
      <c r="H45" s="92" t="s">
        <v>176</v>
      </c>
      <c r="I45" s="91" t="s">
        <v>177</v>
      </c>
      <c r="J45" s="91" t="s">
        <v>1</v>
      </c>
      <c r="K45" s="93">
        <v>9723</v>
      </c>
      <c r="L45" s="94">
        <v>486.15</v>
      </c>
      <c r="M45" s="95">
        <f t="shared" si="4"/>
        <v>471.56549999999999</v>
      </c>
      <c r="N45" s="96">
        <f t="shared" si="5"/>
        <v>14.584499999999998</v>
      </c>
      <c r="O45" s="93">
        <v>0</v>
      </c>
      <c r="P45" s="94">
        <v>0</v>
      </c>
      <c r="Q45" s="95">
        <f t="shared" si="6"/>
        <v>0</v>
      </c>
      <c r="R45" s="97">
        <f t="shared" si="7"/>
        <v>0</v>
      </c>
      <c r="S45" s="99"/>
    </row>
    <row r="46" spans="1:19" s="98" customFormat="1" ht="24" x14ac:dyDescent="0.2">
      <c r="A46" s="91"/>
      <c r="B46" s="91"/>
      <c r="C46" s="91"/>
      <c r="D46" s="91"/>
      <c r="E46" s="91"/>
      <c r="F46" s="91"/>
      <c r="G46" s="91"/>
      <c r="H46" s="92" t="s">
        <v>176</v>
      </c>
      <c r="I46" s="91" t="s">
        <v>175</v>
      </c>
      <c r="J46" s="91" t="s">
        <v>1</v>
      </c>
      <c r="K46" s="93">
        <v>3150</v>
      </c>
      <c r="L46" s="94">
        <v>157.5</v>
      </c>
      <c r="M46" s="95">
        <f t="shared" si="4"/>
        <v>152.77500000000001</v>
      </c>
      <c r="N46" s="96">
        <f t="shared" si="5"/>
        <v>4.7249999999999996</v>
      </c>
      <c r="O46" s="93">
        <v>0</v>
      </c>
      <c r="P46" s="94">
        <v>0</v>
      </c>
      <c r="Q46" s="95">
        <f t="shared" si="6"/>
        <v>0</v>
      </c>
      <c r="R46" s="97">
        <f t="shared" si="7"/>
        <v>0</v>
      </c>
      <c r="S46" s="99"/>
    </row>
    <row r="47" spans="1:19" s="98" customFormat="1" ht="24" x14ac:dyDescent="0.2">
      <c r="A47" s="91"/>
      <c r="B47" s="91"/>
      <c r="C47" s="91"/>
      <c r="D47" s="91"/>
      <c r="E47" s="91"/>
      <c r="F47" s="91"/>
      <c r="G47" s="91"/>
      <c r="H47" s="92" t="s">
        <v>170</v>
      </c>
      <c r="I47" s="91" t="s">
        <v>174</v>
      </c>
      <c r="J47" s="91" t="s">
        <v>1</v>
      </c>
      <c r="K47" s="93">
        <v>25659</v>
      </c>
      <c r="L47" s="94">
        <v>1282.95</v>
      </c>
      <c r="M47" s="95">
        <f t="shared" si="4"/>
        <v>1244.4615000000001</v>
      </c>
      <c r="N47" s="96">
        <f t="shared" si="5"/>
        <v>38.488500000000002</v>
      </c>
      <c r="O47" s="93">
        <v>6600</v>
      </c>
      <c r="P47" s="94">
        <v>1320</v>
      </c>
      <c r="Q47" s="95">
        <f t="shared" si="6"/>
        <v>1280.4000000000001</v>
      </c>
      <c r="R47" s="97">
        <f t="shared" si="7"/>
        <v>39.6</v>
      </c>
      <c r="S47" s="99"/>
    </row>
    <row r="48" spans="1:19" s="98" customFormat="1" ht="24" x14ac:dyDescent="0.2">
      <c r="A48" s="91"/>
      <c r="B48" s="91"/>
      <c r="C48" s="91"/>
      <c r="D48" s="91"/>
      <c r="E48" s="91"/>
      <c r="F48" s="91"/>
      <c r="G48" s="91"/>
      <c r="H48" s="92" t="s">
        <v>170</v>
      </c>
      <c r="I48" s="91" t="s">
        <v>173</v>
      </c>
      <c r="J48" s="91" t="s">
        <v>1</v>
      </c>
      <c r="K48" s="93">
        <v>5459</v>
      </c>
      <c r="L48" s="94">
        <v>272.95</v>
      </c>
      <c r="M48" s="95">
        <f t="shared" si="4"/>
        <v>264.76150000000001</v>
      </c>
      <c r="N48" s="96">
        <f t="shared" si="5"/>
        <v>8.1884999999999994</v>
      </c>
      <c r="O48" s="93">
        <v>104843</v>
      </c>
      <c r="P48" s="94">
        <v>20968.599999999999</v>
      </c>
      <c r="Q48" s="95">
        <f t="shared" si="6"/>
        <v>20339.541999999998</v>
      </c>
      <c r="R48" s="97">
        <f t="shared" si="7"/>
        <v>629.05799999999988</v>
      </c>
      <c r="S48" s="99"/>
    </row>
    <row r="49" spans="1:19" s="98" customFormat="1" ht="24" x14ac:dyDescent="0.2">
      <c r="A49" s="91"/>
      <c r="B49" s="91"/>
      <c r="C49" s="91"/>
      <c r="D49" s="91"/>
      <c r="E49" s="91"/>
      <c r="F49" s="91"/>
      <c r="G49" s="91"/>
      <c r="H49" s="92" t="s">
        <v>170</v>
      </c>
      <c r="I49" s="91" t="s">
        <v>172</v>
      </c>
      <c r="J49" s="91" t="s">
        <v>1</v>
      </c>
      <c r="K49" s="93">
        <v>35914</v>
      </c>
      <c r="L49" s="94">
        <v>1795.7</v>
      </c>
      <c r="M49" s="95">
        <f t="shared" si="4"/>
        <v>1741.829</v>
      </c>
      <c r="N49" s="96">
        <f t="shared" si="5"/>
        <v>53.871000000000002</v>
      </c>
      <c r="O49" s="93">
        <v>51673</v>
      </c>
      <c r="P49" s="94">
        <v>10334.6</v>
      </c>
      <c r="Q49" s="95">
        <f t="shared" si="6"/>
        <v>10024.562</v>
      </c>
      <c r="R49" s="97">
        <f t="shared" si="7"/>
        <v>310.03800000000001</v>
      </c>
      <c r="S49" s="99"/>
    </row>
    <row r="50" spans="1:19" s="98" customFormat="1" ht="24" x14ac:dyDescent="0.2">
      <c r="A50" s="91"/>
      <c r="B50" s="91"/>
      <c r="C50" s="91"/>
      <c r="D50" s="91"/>
      <c r="E50" s="91"/>
      <c r="F50" s="91"/>
      <c r="G50" s="91"/>
      <c r="H50" s="92" t="s">
        <v>170</v>
      </c>
      <c r="I50" s="91" t="s">
        <v>171</v>
      </c>
      <c r="J50" s="91" t="s">
        <v>1</v>
      </c>
      <c r="K50" s="93">
        <v>4094</v>
      </c>
      <c r="L50" s="94">
        <v>204.7</v>
      </c>
      <c r="M50" s="95">
        <f t="shared" si="4"/>
        <v>198.559</v>
      </c>
      <c r="N50" s="96">
        <f t="shared" si="5"/>
        <v>6.1409999999999991</v>
      </c>
      <c r="O50" s="93">
        <v>78634</v>
      </c>
      <c r="P50" s="94">
        <v>15726.8</v>
      </c>
      <c r="Q50" s="95">
        <f t="shared" si="6"/>
        <v>15254.995999999999</v>
      </c>
      <c r="R50" s="97">
        <f t="shared" si="7"/>
        <v>471.80399999999997</v>
      </c>
      <c r="S50" s="99"/>
    </row>
    <row r="51" spans="1:19" s="98" customFormat="1" ht="24" x14ac:dyDescent="0.2">
      <c r="A51" s="91"/>
      <c r="B51" s="91"/>
      <c r="C51" s="91"/>
      <c r="D51" s="91"/>
      <c r="E51" s="91"/>
      <c r="F51" s="91"/>
      <c r="G51" s="91"/>
      <c r="H51" s="92" t="s">
        <v>170</v>
      </c>
      <c r="I51" s="91" t="s">
        <v>169</v>
      </c>
      <c r="J51" s="91" t="s">
        <v>1</v>
      </c>
      <c r="K51" s="93">
        <v>9670</v>
      </c>
      <c r="L51" s="94">
        <v>483.5</v>
      </c>
      <c r="M51" s="95">
        <f t="shared" si="4"/>
        <v>468.995</v>
      </c>
      <c r="N51" s="96">
        <f t="shared" si="5"/>
        <v>14.504999999999999</v>
      </c>
      <c r="O51" s="93">
        <v>185720</v>
      </c>
      <c r="P51" s="94">
        <v>37144</v>
      </c>
      <c r="Q51" s="95">
        <f t="shared" si="6"/>
        <v>36029.68</v>
      </c>
      <c r="R51" s="97">
        <f t="shared" si="7"/>
        <v>1114.32</v>
      </c>
      <c r="S51" s="99"/>
    </row>
    <row r="52" spans="1:19" s="98" customFormat="1" ht="24" x14ac:dyDescent="0.2">
      <c r="A52" s="91"/>
      <c r="B52" s="91"/>
      <c r="C52" s="91"/>
      <c r="D52" s="91"/>
      <c r="E52" s="91"/>
      <c r="F52" s="91"/>
      <c r="G52" s="91"/>
      <c r="H52" s="92" t="s">
        <v>167</v>
      </c>
      <c r="I52" s="91" t="s">
        <v>168</v>
      </c>
      <c r="J52" s="91" t="s">
        <v>1</v>
      </c>
      <c r="K52" s="93">
        <v>11588</v>
      </c>
      <c r="L52" s="94">
        <v>579.4</v>
      </c>
      <c r="M52" s="95">
        <f t="shared" si="4"/>
        <v>562.01800000000003</v>
      </c>
      <c r="N52" s="96">
        <f t="shared" si="5"/>
        <v>17.381999999999998</v>
      </c>
      <c r="O52" s="93">
        <v>0</v>
      </c>
      <c r="P52" s="94">
        <v>0</v>
      </c>
      <c r="Q52" s="95">
        <f t="shared" si="6"/>
        <v>0</v>
      </c>
      <c r="R52" s="97">
        <f t="shared" si="7"/>
        <v>0</v>
      </c>
      <c r="S52" s="99"/>
    </row>
    <row r="53" spans="1:19" s="98" customFormat="1" ht="24" x14ac:dyDescent="0.2">
      <c r="A53" s="91"/>
      <c r="B53" s="91"/>
      <c r="C53" s="91"/>
      <c r="D53" s="91"/>
      <c r="E53" s="91"/>
      <c r="F53" s="91"/>
      <c r="G53" s="91"/>
      <c r="H53" s="92" t="s">
        <v>167</v>
      </c>
      <c r="I53" s="91" t="s">
        <v>166</v>
      </c>
      <c r="J53" s="91" t="s">
        <v>1</v>
      </c>
      <c r="K53" s="93">
        <v>8950</v>
      </c>
      <c r="L53" s="94">
        <v>447.5</v>
      </c>
      <c r="M53" s="95">
        <f t="shared" si="4"/>
        <v>434.07499999999999</v>
      </c>
      <c r="N53" s="96">
        <f t="shared" si="5"/>
        <v>13.424999999999999</v>
      </c>
      <c r="O53" s="93">
        <v>0</v>
      </c>
      <c r="P53" s="94">
        <v>0</v>
      </c>
      <c r="Q53" s="95">
        <f t="shared" si="6"/>
        <v>0</v>
      </c>
      <c r="R53" s="97">
        <f t="shared" si="7"/>
        <v>0</v>
      </c>
      <c r="S53" s="99"/>
    </row>
    <row r="54" spans="1:19" s="98" customFormat="1" ht="24" x14ac:dyDescent="0.2">
      <c r="A54" s="91"/>
      <c r="B54" s="91"/>
      <c r="C54" s="91"/>
      <c r="D54" s="91"/>
      <c r="E54" s="91"/>
      <c r="F54" s="91"/>
      <c r="G54" s="91"/>
      <c r="H54" s="92" t="s">
        <v>165</v>
      </c>
      <c r="I54" s="91" t="s">
        <v>164</v>
      </c>
      <c r="J54" s="91" t="s">
        <v>1</v>
      </c>
      <c r="K54" s="93">
        <v>7743</v>
      </c>
      <c r="L54" s="94">
        <v>387.15</v>
      </c>
      <c r="M54" s="95">
        <f t="shared" si="4"/>
        <v>375.53549999999996</v>
      </c>
      <c r="N54" s="96">
        <f t="shared" si="5"/>
        <v>11.6145</v>
      </c>
      <c r="O54" s="93">
        <v>42000</v>
      </c>
      <c r="P54" s="94">
        <v>8400</v>
      </c>
      <c r="Q54" s="95">
        <f t="shared" si="6"/>
        <v>8148</v>
      </c>
      <c r="R54" s="97">
        <f t="shared" si="7"/>
        <v>252</v>
      </c>
      <c r="S54" s="99"/>
    </row>
    <row r="55" spans="1:19" s="98" customFormat="1" ht="24" x14ac:dyDescent="0.2">
      <c r="A55" s="91"/>
      <c r="B55" s="91"/>
      <c r="C55" s="91"/>
      <c r="D55" s="91"/>
      <c r="E55" s="91"/>
      <c r="F55" s="91"/>
      <c r="G55" s="91"/>
      <c r="H55" s="92" t="s">
        <v>163</v>
      </c>
      <c r="I55" s="91" t="s">
        <v>162</v>
      </c>
      <c r="J55" s="91" t="s">
        <v>1</v>
      </c>
      <c r="K55" s="93">
        <v>48115</v>
      </c>
      <c r="L55" s="94">
        <v>2405.75</v>
      </c>
      <c r="M55" s="95">
        <f t="shared" si="4"/>
        <v>2333.5774999999999</v>
      </c>
      <c r="N55" s="96">
        <f t="shared" si="5"/>
        <v>72.172499999999999</v>
      </c>
      <c r="O55" s="93">
        <v>42804</v>
      </c>
      <c r="P55" s="94">
        <v>8560.7999999999993</v>
      </c>
      <c r="Q55" s="95">
        <f t="shared" si="6"/>
        <v>8303.9759999999987</v>
      </c>
      <c r="R55" s="97">
        <f t="shared" si="7"/>
        <v>256.82399999999996</v>
      </c>
      <c r="S55" s="99"/>
    </row>
    <row r="56" spans="1:19" s="98" customFormat="1" ht="24" x14ac:dyDescent="0.2">
      <c r="A56" s="91"/>
      <c r="B56" s="91"/>
      <c r="C56" s="91"/>
      <c r="D56" s="91"/>
      <c r="E56" s="91"/>
      <c r="F56" s="91"/>
      <c r="G56" s="91"/>
      <c r="H56" s="92" t="s">
        <v>161</v>
      </c>
      <c r="I56" s="91" t="s">
        <v>160</v>
      </c>
      <c r="J56" s="91" t="s">
        <v>1</v>
      </c>
      <c r="K56" s="93">
        <v>5105</v>
      </c>
      <c r="L56" s="94">
        <v>255.25</v>
      </c>
      <c r="M56" s="95">
        <f t="shared" si="4"/>
        <v>247.5925</v>
      </c>
      <c r="N56" s="96">
        <f t="shared" si="5"/>
        <v>7.6574999999999998</v>
      </c>
      <c r="O56" s="93">
        <v>36568</v>
      </c>
      <c r="P56" s="94">
        <v>7313.6</v>
      </c>
      <c r="Q56" s="95">
        <f t="shared" si="6"/>
        <v>7094.192</v>
      </c>
      <c r="R56" s="97">
        <f t="shared" si="7"/>
        <v>219.40800000000002</v>
      </c>
      <c r="S56" s="99"/>
    </row>
    <row r="57" spans="1:19" s="98" customFormat="1" ht="24" x14ac:dyDescent="0.2">
      <c r="A57" s="91"/>
      <c r="B57" s="91"/>
      <c r="C57" s="91"/>
      <c r="D57" s="91"/>
      <c r="E57" s="91"/>
      <c r="F57" s="91"/>
      <c r="G57" s="91"/>
      <c r="H57" s="92" t="s">
        <v>159</v>
      </c>
      <c r="I57" s="91" t="s">
        <v>158</v>
      </c>
      <c r="J57" s="91" t="s">
        <v>1</v>
      </c>
      <c r="K57" s="93">
        <v>27900</v>
      </c>
      <c r="L57" s="94">
        <v>1395</v>
      </c>
      <c r="M57" s="95">
        <f t="shared" si="4"/>
        <v>1353.15</v>
      </c>
      <c r="N57" s="96">
        <f t="shared" si="5"/>
        <v>41.85</v>
      </c>
      <c r="O57" s="93">
        <v>0</v>
      </c>
      <c r="P57" s="94">
        <v>0</v>
      </c>
      <c r="Q57" s="95">
        <f t="shared" si="6"/>
        <v>0</v>
      </c>
      <c r="R57" s="97">
        <f t="shared" si="7"/>
        <v>0</v>
      </c>
      <c r="S57" s="99"/>
    </row>
    <row r="58" spans="1:19" s="98" customFormat="1" ht="24" x14ac:dyDescent="0.2">
      <c r="A58" s="91"/>
      <c r="B58" s="91"/>
      <c r="C58" s="91"/>
      <c r="D58" s="91"/>
      <c r="E58" s="91"/>
      <c r="F58" s="91"/>
      <c r="G58" s="91"/>
      <c r="H58" s="92" t="s">
        <v>157</v>
      </c>
      <c r="I58" s="91" t="s">
        <v>156</v>
      </c>
      <c r="J58" s="91" t="s">
        <v>1</v>
      </c>
      <c r="K58" s="93">
        <v>80036</v>
      </c>
      <c r="L58" s="94">
        <v>4001.88</v>
      </c>
      <c r="M58" s="95">
        <f t="shared" si="4"/>
        <v>3881.8236000000002</v>
      </c>
      <c r="N58" s="96">
        <f t="shared" si="5"/>
        <v>120.0564</v>
      </c>
      <c r="O58" s="93">
        <v>78773</v>
      </c>
      <c r="P58" s="94">
        <v>15754.58</v>
      </c>
      <c r="Q58" s="95">
        <f t="shared" si="6"/>
        <v>15281.9426</v>
      </c>
      <c r="R58" s="97">
        <f t="shared" si="7"/>
        <v>472.63739999999996</v>
      </c>
      <c r="S58" s="99"/>
    </row>
    <row r="59" spans="1:19" s="98" customFormat="1" ht="24" x14ac:dyDescent="0.2">
      <c r="A59" s="91"/>
      <c r="B59" s="91"/>
      <c r="C59" s="91"/>
      <c r="D59" s="91"/>
      <c r="E59" s="91"/>
      <c r="F59" s="91"/>
      <c r="G59" s="91"/>
      <c r="H59" s="92" t="s">
        <v>157</v>
      </c>
      <c r="I59" s="91" t="s">
        <v>268</v>
      </c>
      <c r="J59" s="91" t="s">
        <v>1</v>
      </c>
      <c r="K59" s="93">
        <v>430.93</v>
      </c>
      <c r="L59" s="94">
        <v>86.19</v>
      </c>
      <c r="M59" s="95">
        <f t="shared" si="4"/>
        <v>86.19</v>
      </c>
      <c r="N59" s="96">
        <v>0</v>
      </c>
      <c r="O59" s="93">
        <v>0</v>
      </c>
      <c r="P59" s="94">
        <v>0</v>
      </c>
      <c r="Q59" s="95">
        <v>0</v>
      </c>
      <c r="R59" s="97">
        <v>0</v>
      </c>
      <c r="S59" s="99"/>
    </row>
    <row r="60" spans="1:19" s="98" customFormat="1" ht="24" x14ac:dyDescent="0.2">
      <c r="A60" s="91"/>
      <c r="B60" s="91"/>
      <c r="C60" s="91"/>
      <c r="D60" s="91"/>
      <c r="E60" s="91"/>
      <c r="F60" s="91"/>
      <c r="G60" s="91"/>
      <c r="H60" s="92" t="s">
        <v>157</v>
      </c>
      <c r="I60" s="91" t="s">
        <v>269</v>
      </c>
      <c r="J60" s="91" t="s">
        <v>1</v>
      </c>
      <c r="K60" s="93">
        <v>0</v>
      </c>
      <c r="L60" s="94">
        <v>0</v>
      </c>
      <c r="M60" s="95">
        <v>0</v>
      </c>
      <c r="N60" s="96">
        <v>0</v>
      </c>
      <c r="O60" s="93">
        <v>0</v>
      </c>
      <c r="P60" s="94">
        <v>0</v>
      </c>
      <c r="Q60" s="95">
        <v>0</v>
      </c>
      <c r="R60" s="97">
        <v>0</v>
      </c>
      <c r="S60" s="99"/>
    </row>
    <row r="61" spans="1:19" s="98" customFormat="1" ht="24" x14ac:dyDescent="0.2">
      <c r="A61" s="91"/>
      <c r="B61" s="91"/>
      <c r="C61" s="91"/>
      <c r="D61" s="91"/>
      <c r="E61" s="91"/>
      <c r="F61" s="91"/>
      <c r="G61" s="91"/>
      <c r="H61" s="92" t="s">
        <v>290</v>
      </c>
      <c r="I61" s="91" t="s">
        <v>155</v>
      </c>
      <c r="J61" s="91" t="s">
        <v>1</v>
      </c>
      <c r="K61" s="93">
        <v>16396</v>
      </c>
      <c r="L61" s="94">
        <v>819.8</v>
      </c>
      <c r="M61" s="95">
        <f t="shared" ref="M61:M80" si="8">L61-N61</f>
        <v>795.2059999999999</v>
      </c>
      <c r="N61" s="96">
        <f>L61*$N$4</f>
        <v>24.593999999999998</v>
      </c>
      <c r="O61" s="93">
        <v>23774</v>
      </c>
      <c r="P61" s="94">
        <v>4754.8</v>
      </c>
      <c r="Q61" s="95">
        <f t="shared" ref="Q61:Q92" si="9">P61-R61</f>
        <v>4612.1559999999999</v>
      </c>
      <c r="R61" s="97">
        <f t="shared" ref="R61:R92" si="10">P61*$R$4</f>
        <v>142.64400000000001</v>
      </c>
      <c r="S61" s="99"/>
    </row>
    <row r="62" spans="1:19" s="98" customFormat="1" ht="24" x14ac:dyDescent="0.2">
      <c r="A62" s="91"/>
      <c r="B62" s="91"/>
      <c r="C62" s="91"/>
      <c r="D62" s="91"/>
      <c r="E62" s="91"/>
      <c r="F62" s="91"/>
      <c r="G62" s="91"/>
      <c r="H62" s="92" t="s">
        <v>152</v>
      </c>
      <c r="I62" s="91" t="s">
        <v>154</v>
      </c>
      <c r="J62" s="91" t="s">
        <v>1</v>
      </c>
      <c r="K62" s="93">
        <v>1729</v>
      </c>
      <c r="L62" s="94">
        <v>86.45</v>
      </c>
      <c r="M62" s="95">
        <f t="shared" si="8"/>
        <v>86.45</v>
      </c>
      <c r="N62" s="96">
        <v>0</v>
      </c>
      <c r="O62" s="93">
        <v>0</v>
      </c>
      <c r="P62" s="94">
        <v>0</v>
      </c>
      <c r="Q62" s="95">
        <f t="shared" si="9"/>
        <v>0</v>
      </c>
      <c r="R62" s="97">
        <f t="shared" si="10"/>
        <v>0</v>
      </c>
      <c r="S62" s="99"/>
    </row>
    <row r="63" spans="1:19" s="98" customFormat="1" ht="24" x14ac:dyDescent="0.2">
      <c r="A63" s="91"/>
      <c r="B63" s="91"/>
      <c r="C63" s="91"/>
      <c r="D63" s="91"/>
      <c r="E63" s="91"/>
      <c r="F63" s="91"/>
      <c r="G63" s="91"/>
      <c r="H63" s="92" t="s">
        <v>152</v>
      </c>
      <c r="I63" s="91" t="s">
        <v>153</v>
      </c>
      <c r="J63" s="91" t="s">
        <v>1</v>
      </c>
      <c r="K63" s="93">
        <v>1254</v>
      </c>
      <c r="L63" s="94">
        <v>62.7</v>
      </c>
      <c r="M63" s="95">
        <f t="shared" si="8"/>
        <v>62.7</v>
      </c>
      <c r="N63" s="96">
        <v>0</v>
      </c>
      <c r="O63" s="93">
        <v>0</v>
      </c>
      <c r="P63" s="94">
        <v>0</v>
      </c>
      <c r="Q63" s="95">
        <f t="shared" si="9"/>
        <v>0</v>
      </c>
      <c r="R63" s="97">
        <f t="shared" si="10"/>
        <v>0</v>
      </c>
      <c r="S63" s="99"/>
    </row>
    <row r="64" spans="1:19" s="98" customFormat="1" ht="24" x14ac:dyDescent="0.2">
      <c r="A64" s="91"/>
      <c r="B64" s="91"/>
      <c r="C64" s="91"/>
      <c r="D64" s="91"/>
      <c r="E64" s="91"/>
      <c r="F64" s="91"/>
      <c r="G64" s="91"/>
      <c r="H64" s="92" t="s">
        <v>152</v>
      </c>
      <c r="I64" s="91" t="s">
        <v>151</v>
      </c>
      <c r="J64" s="91" t="s">
        <v>1</v>
      </c>
      <c r="K64" s="93">
        <v>132</v>
      </c>
      <c r="L64" s="94">
        <v>6.6</v>
      </c>
      <c r="M64" s="95">
        <f t="shared" si="8"/>
        <v>6.6</v>
      </c>
      <c r="N64" s="96">
        <v>0</v>
      </c>
      <c r="O64" s="93">
        <v>0</v>
      </c>
      <c r="P64" s="94">
        <v>0</v>
      </c>
      <c r="Q64" s="95">
        <f t="shared" si="9"/>
        <v>0</v>
      </c>
      <c r="R64" s="97">
        <f t="shared" si="10"/>
        <v>0</v>
      </c>
      <c r="S64" s="99"/>
    </row>
    <row r="65" spans="1:19" s="98" customFormat="1" ht="24" x14ac:dyDescent="0.2">
      <c r="A65" s="91"/>
      <c r="B65" s="91"/>
      <c r="C65" s="91"/>
      <c r="D65" s="91"/>
      <c r="E65" s="91"/>
      <c r="F65" s="91"/>
      <c r="G65" s="91"/>
      <c r="H65" s="92" t="s">
        <v>149</v>
      </c>
      <c r="I65" s="91" t="s">
        <v>276</v>
      </c>
      <c r="J65" s="91" t="s">
        <v>1</v>
      </c>
      <c r="K65" s="93">
        <v>23748.3</v>
      </c>
      <c r="L65" s="94">
        <v>1187.42</v>
      </c>
      <c r="M65" s="95">
        <f t="shared" si="8"/>
        <v>1151.7974000000002</v>
      </c>
      <c r="N65" s="96">
        <f t="shared" ref="N65:N80" si="11">L65*$N$4</f>
        <v>35.622599999999998</v>
      </c>
      <c r="O65" s="93">
        <v>103434.63</v>
      </c>
      <c r="P65" s="94">
        <v>20686.939999999999</v>
      </c>
      <c r="Q65" s="95">
        <f t="shared" si="9"/>
        <v>20066.3318</v>
      </c>
      <c r="R65" s="97">
        <f t="shared" si="10"/>
        <v>620.6081999999999</v>
      </c>
      <c r="S65" s="99"/>
    </row>
    <row r="66" spans="1:19" s="98" customFormat="1" ht="24" x14ac:dyDescent="0.2">
      <c r="A66" s="91"/>
      <c r="B66" s="91"/>
      <c r="C66" s="91"/>
      <c r="D66" s="91"/>
      <c r="E66" s="91"/>
      <c r="F66" s="91"/>
      <c r="G66" s="91"/>
      <c r="H66" s="92" t="s">
        <v>149</v>
      </c>
      <c r="I66" s="91" t="s">
        <v>150</v>
      </c>
      <c r="J66" s="91" t="s">
        <v>1</v>
      </c>
      <c r="K66" s="93">
        <v>22871.29</v>
      </c>
      <c r="L66" s="94">
        <v>1143.56</v>
      </c>
      <c r="M66" s="95">
        <f t="shared" si="8"/>
        <v>1109.2531999999999</v>
      </c>
      <c r="N66" s="96">
        <f t="shared" si="11"/>
        <v>34.306799999999996</v>
      </c>
      <c r="O66" s="93">
        <v>3360.6</v>
      </c>
      <c r="P66" s="94">
        <v>672.12</v>
      </c>
      <c r="Q66" s="95">
        <f t="shared" si="9"/>
        <v>651.95640000000003</v>
      </c>
      <c r="R66" s="97">
        <f t="shared" si="10"/>
        <v>20.163599999999999</v>
      </c>
      <c r="S66" s="99"/>
    </row>
    <row r="67" spans="1:19" s="98" customFormat="1" ht="24" x14ac:dyDescent="0.2">
      <c r="A67" s="91"/>
      <c r="B67" s="91"/>
      <c r="C67" s="91"/>
      <c r="D67" s="91"/>
      <c r="E67" s="91"/>
      <c r="F67" s="91"/>
      <c r="G67" s="91"/>
      <c r="H67" s="92" t="s">
        <v>149</v>
      </c>
      <c r="I67" s="91" t="s">
        <v>148</v>
      </c>
      <c r="J67" s="91" t="s">
        <v>1</v>
      </c>
      <c r="K67" s="93">
        <v>16090.99</v>
      </c>
      <c r="L67" s="94">
        <v>804.55</v>
      </c>
      <c r="M67" s="95">
        <f t="shared" si="8"/>
        <v>780.4135</v>
      </c>
      <c r="N67" s="96">
        <f t="shared" si="11"/>
        <v>24.136499999999998</v>
      </c>
      <c r="O67" s="93">
        <v>0</v>
      </c>
      <c r="P67" s="94">
        <v>0</v>
      </c>
      <c r="Q67" s="95">
        <f t="shared" si="9"/>
        <v>0</v>
      </c>
      <c r="R67" s="97">
        <f t="shared" si="10"/>
        <v>0</v>
      </c>
      <c r="S67" s="99"/>
    </row>
    <row r="68" spans="1:19" s="115" customFormat="1" ht="24" x14ac:dyDescent="0.2">
      <c r="A68" s="107"/>
      <c r="B68" s="107"/>
      <c r="C68" s="107"/>
      <c r="D68" s="107"/>
      <c r="E68" s="107"/>
      <c r="F68" s="107"/>
      <c r="G68" s="107"/>
      <c r="H68" s="108" t="s">
        <v>147</v>
      </c>
      <c r="I68" s="107" t="s">
        <v>146</v>
      </c>
      <c r="J68" s="107" t="s">
        <v>1</v>
      </c>
      <c r="K68" s="109">
        <v>8866</v>
      </c>
      <c r="L68" s="110">
        <v>443.3</v>
      </c>
      <c r="M68" s="111">
        <f t="shared" si="8"/>
        <v>430.00100000000003</v>
      </c>
      <c r="N68" s="112">
        <f t="shared" si="11"/>
        <v>13.298999999999999</v>
      </c>
      <c r="O68" s="109">
        <v>0</v>
      </c>
      <c r="P68" s="110">
        <v>0</v>
      </c>
      <c r="Q68" s="111">
        <f t="shared" si="9"/>
        <v>0</v>
      </c>
      <c r="R68" s="113">
        <f t="shared" si="10"/>
        <v>0</v>
      </c>
      <c r="S68" s="114"/>
    </row>
    <row r="69" spans="1:19" s="98" customFormat="1" ht="24" x14ac:dyDescent="0.2">
      <c r="A69" s="91"/>
      <c r="B69" s="91"/>
      <c r="C69" s="91"/>
      <c r="D69" s="91"/>
      <c r="E69" s="91"/>
      <c r="F69" s="91"/>
      <c r="G69" s="91"/>
      <c r="H69" s="92" t="s">
        <v>144</v>
      </c>
      <c r="I69" s="91" t="s">
        <v>145</v>
      </c>
      <c r="J69" s="91" t="s">
        <v>1</v>
      </c>
      <c r="K69" s="93">
        <v>13793.1</v>
      </c>
      <c r="L69" s="94">
        <v>689.66</v>
      </c>
      <c r="M69" s="95">
        <f t="shared" si="8"/>
        <v>668.97019999999998</v>
      </c>
      <c r="N69" s="96">
        <f t="shared" si="11"/>
        <v>20.689799999999998</v>
      </c>
      <c r="O69" s="93">
        <v>0</v>
      </c>
      <c r="P69" s="94">
        <v>0</v>
      </c>
      <c r="Q69" s="95">
        <f t="shared" si="9"/>
        <v>0</v>
      </c>
      <c r="R69" s="97">
        <f t="shared" si="10"/>
        <v>0</v>
      </c>
      <c r="S69" s="99"/>
    </row>
    <row r="70" spans="1:19" s="98" customFormat="1" ht="24" x14ac:dyDescent="0.2">
      <c r="A70" s="91"/>
      <c r="B70" s="91"/>
      <c r="C70" s="91"/>
      <c r="D70" s="91"/>
      <c r="E70" s="91"/>
      <c r="F70" s="91"/>
      <c r="G70" s="91"/>
      <c r="H70" s="92" t="s">
        <v>144</v>
      </c>
      <c r="I70" s="91" t="s">
        <v>143</v>
      </c>
      <c r="J70" s="91" t="s">
        <v>1</v>
      </c>
      <c r="K70" s="93">
        <v>4441.0739999999996</v>
      </c>
      <c r="L70" s="94">
        <v>222.05</v>
      </c>
      <c r="M70" s="95">
        <f t="shared" si="8"/>
        <v>215.38850000000002</v>
      </c>
      <c r="N70" s="96">
        <f t="shared" si="11"/>
        <v>6.6615000000000002</v>
      </c>
      <c r="O70" s="93">
        <v>0</v>
      </c>
      <c r="P70" s="94">
        <v>0</v>
      </c>
      <c r="Q70" s="95">
        <f t="shared" si="9"/>
        <v>0</v>
      </c>
      <c r="R70" s="97">
        <f t="shared" si="10"/>
        <v>0</v>
      </c>
      <c r="S70" s="99"/>
    </row>
    <row r="71" spans="1:19" s="98" customFormat="1" ht="24" x14ac:dyDescent="0.2">
      <c r="A71" s="91"/>
      <c r="B71" s="91"/>
      <c r="C71" s="91"/>
      <c r="D71" s="91"/>
      <c r="E71" s="91"/>
      <c r="F71" s="91"/>
      <c r="G71" s="91"/>
      <c r="H71" s="92" t="s">
        <v>140</v>
      </c>
      <c r="I71" s="91" t="s">
        <v>142</v>
      </c>
      <c r="J71" s="91" t="s">
        <v>1</v>
      </c>
      <c r="K71" s="93">
        <v>9885</v>
      </c>
      <c r="L71" s="94">
        <v>494.25</v>
      </c>
      <c r="M71" s="95">
        <f t="shared" si="8"/>
        <v>479.42250000000001</v>
      </c>
      <c r="N71" s="96">
        <f t="shared" si="11"/>
        <v>14.827499999999999</v>
      </c>
      <c r="O71" s="93">
        <v>15726</v>
      </c>
      <c r="P71" s="94">
        <v>3145.2</v>
      </c>
      <c r="Q71" s="95">
        <f t="shared" si="9"/>
        <v>3050.8440000000001</v>
      </c>
      <c r="R71" s="97">
        <f t="shared" si="10"/>
        <v>94.355999999999995</v>
      </c>
      <c r="S71" s="99"/>
    </row>
    <row r="72" spans="1:19" s="115" customFormat="1" ht="24" x14ac:dyDescent="0.2">
      <c r="A72" s="107"/>
      <c r="B72" s="107"/>
      <c r="C72" s="107"/>
      <c r="D72" s="107"/>
      <c r="E72" s="107"/>
      <c r="F72" s="107"/>
      <c r="G72" s="107"/>
      <c r="H72" s="108" t="s">
        <v>140</v>
      </c>
      <c r="I72" s="107" t="s">
        <v>141</v>
      </c>
      <c r="J72" s="107" t="s">
        <v>1</v>
      </c>
      <c r="K72" s="109">
        <v>0</v>
      </c>
      <c r="L72" s="110">
        <v>0</v>
      </c>
      <c r="M72" s="111">
        <f t="shared" si="8"/>
        <v>0</v>
      </c>
      <c r="N72" s="112">
        <f t="shared" si="11"/>
        <v>0</v>
      </c>
      <c r="O72" s="109">
        <v>0</v>
      </c>
      <c r="P72" s="110">
        <v>0</v>
      </c>
      <c r="Q72" s="111">
        <f t="shared" si="9"/>
        <v>0</v>
      </c>
      <c r="R72" s="113">
        <f t="shared" si="10"/>
        <v>0</v>
      </c>
      <c r="S72" s="114"/>
    </row>
    <row r="73" spans="1:19" s="98" customFormat="1" ht="24" x14ac:dyDescent="0.2">
      <c r="A73" s="91"/>
      <c r="B73" s="91"/>
      <c r="C73" s="91"/>
      <c r="D73" s="91"/>
      <c r="E73" s="91"/>
      <c r="F73" s="91"/>
      <c r="G73" s="91"/>
      <c r="H73" s="92" t="s">
        <v>137</v>
      </c>
      <c r="I73" s="91" t="s">
        <v>138</v>
      </c>
      <c r="J73" s="91" t="s">
        <v>1</v>
      </c>
      <c r="K73" s="93">
        <v>8841</v>
      </c>
      <c r="L73" s="94">
        <v>442.05</v>
      </c>
      <c r="M73" s="95">
        <f t="shared" si="8"/>
        <v>428.7885</v>
      </c>
      <c r="N73" s="96">
        <f t="shared" si="11"/>
        <v>13.2615</v>
      </c>
      <c r="O73" s="93">
        <v>521</v>
      </c>
      <c r="P73" s="94">
        <v>104.2</v>
      </c>
      <c r="Q73" s="95">
        <f t="shared" si="9"/>
        <v>101.074</v>
      </c>
      <c r="R73" s="97">
        <f t="shared" si="10"/>
        <v>3.1259999999999999</v>
      </c>
      <c r="S73" s="99"/>
    </row>
    <row r="74" spans="1:19" s="98" customFormat="1" ht="24" x14ac:dyDescent="0.2">
      <c r="A74" s="91"/>
      <c r="B74" s="91"/>
      <c r="C74" s="91"/>
      <c r="D74" s="91"/>
      <c r="E74" s="91"/>
      <c r="F74" s="91"/>
      <c r="G74" s="91"/>
      <c r="H74" s="92" t="s">
        <v>137</v>
      </c>
      <c r="I74" s="91" t="s">
        <v>136</v>
      </c>
      <c r="J74" s="91" t="s">
        <v>1</v>
      </c>
      <c r="K74" s="93">
        <v>3755</v>
      </c>
      <c r="L74" s="94">
        <v>187.75</v>
      </c>
      <c r="M74" s="95">
        <f t="shared" si="8"/>
        <v>182.11750000000001</v>
      </c>
      <c r="N74" s="96">
        <f t="shared" si="11"/>
        <v>5.6324999999999994</v>
      </c>
      <c r="O74" s="93">
        <v>82814</v>
      </c>
      <c r="P74" s="94">
        <v>16562.8</v>
      </c>
      <c r="Q74" s="95">
        <f t="shared" si="9"/>
        <v>16065.915999999999</v>
      </c>
      <c r="R74" s="97">
        <f t="shared" si="10"/>
        <v>496.88399999999996</v>
      </c>
      <c r="S74" s="99"/>
    </row>
    <row r="75" spans="1:19" s="98" customFormat="1" ht="24" x14ac:dyDescent="0.2">
      <c r="A75" s="91"/>
      <c r="B75" s="91"/>
      <c r="C75" s="91"/>
      <c r="D75" s="91"/>
      <c r="E75" s="91"/>
      <c r="F75" s="91"/>
      <c r="G75" s="91"/>
      <c r="H75" s="92" t="s">
        <v>135</v>
      </c>
      <c r="I75" s="91" t="s">
        <v>134</v>
      </c>
      <c r="J75" s="91" t="s">
        <v>1</v>
      </c>
      <c r="K75" s="93">
        <v>26315</v>
      </c>
      <c r="L75" s="94">
        <v>1315.75</v>
      </c>
      <c r="M75" s="95">
        <f t="shared" si="8"/>
        <v>1276.2774999999999</v>
      </c>
      <c r="N75" s="96">
        <f t="shared" si="11"/>
        <v>39.472499999999997</v>
      </c>
      <c r="O75" s="93">
        <v>29033</v>
      </c>
      <c r="P75" s="94">
        <v>5806.06</v>
      </c>
      <c r="Q75" s="95">
        <f t="shared" si="9"/>
        <v>5631.8782000000001</v>
      </c>
      <c r="R75" s="97">
        <f t="shared" si="10"/>
        <v>174.18180000000001</v>
      </c>
      <c r="S75" s="99"/>
    </row>
    <row r="76" spans="1:19" s="98" customFormat="1" ht="24" x14ac:dyDescent="0.2">
      <c r="A76" s="91"/>
      <c r="B76" s="91"/>
      <c r="C76" s="91"/>
      <c r="D76" s="91"/>
      <c r="E76" s="91"/>
      <c r="F76" s="91"/>
      <c r="G76" s="91"/>
      <c r="H76" s="92" t="s">
        <v>133</v>
      </c>
      <c r="I76" s="91" t="s">
        <v>132</v>
      </c>
      <c r="J76" s="91" t="s">
        <v>1</v>
      </c>
      <c r="K76" s="93">
        <v>40207</v>
      </c>
      <c r="L76" s="94">
        <v>2010.35</v>
      </c>
      <c r="M76" s="95">
        <f t="shared" si="8"/>
        <v>1950.0394999999999</v>
      </c>
      <c r="N76" s="96">
        <f t="shared" si="11"/>
        <v>60.310499999999998</v>
      </c>
      <c r="O76" s="93">
        <v>247929.63</v>
      </c>
      <c r="P76" s="94">
        <v>49585.93</v>
      </c>
      <c r="Q76" s="95">
        <f t="shared" si="9"/>
        <v>48098.352100000004</v>
      </c>
      <c r="R76" s="97">
        <f t="shared" si="10"/>
        <v>1487.5779</v>
      </c>
      <c r="S76" s="99"/>
    </row>
    <row r="77" spans="1:19" s="98" customFormat="1" ht="24" x14ac:dyDescent="0.2">
      <c r="A77" s="91"/>
      <c r="B77" s="91"/>
      <c r="C77" s="91"/>
      <c r="D77" s="91"/>
      <c r="E77" s="91"/>
      <c r="F77" s="91"/>
      <c r="G77" s="91"/>
      <c r="H77" s="92" t="s">
        <v>130</v>
      </c>
      <c r="I77" s="91" t="s">
        <v>131</v>
      </c>
      <c r="J77" s="91" t="s">
        <v>1</v>
      </c>
      <c r="K77" s="93">
        <v>25184.35</v>
      </c>
      <c r="L77" s="94">
        <v>1259.22</v>
      </c>
      <c r="M77" s="95">
        <f t="shared" si="8"/>
        <v>1221.4434000000001</v>
      </c>
      <c r="N77" s="96">
        <f t="shared" si="11"/>
        <v>37.776600000000002</v>
      </c>
      <c r="O77" s="93">
        <v>0</v>
      </c>
      <c r="P77" s="94">
        <v>0</v>
      </c>
      <c r="Q77" s="95">
        <f t="shared" si="9"/>
        <v>0</v>
      </c>
      <c r="R77" s="97">
        <f t="shared" si="10"/>
        <v>0</v>
      </c>
      <c r="S77" s="99"/>
    </row>
    <row r="78" spans="1:19" s="98" customFormat="1" ht="24" x14ac:dyDescent="0.2">
      <c r="A78" s="91"/>
      <c r="B78" s="91"/>
      <c r="C78" s="91"/>
      <c r="D78" s="91"/>
      <c r="E78" s="91"/>
      <c r="F78" s="91"/>
      <c r="G78" s="91"/>
      <c r="H78" s="92" t="s">
        <v>130</v>
      </c>
      <c r="I78" s="91" t="s">
        <v>129</v>
      </c>
      <c r="J78" s="91" t="s">
        <v>1</v>
      </c>
      <c r="K78" s="93">
        <v>16554.25</v>
      </c>
      <c r="L78" s="94">
        <v>827.71</v>
      </c>
      <c r="M78" s="95">
        <f t="shared" si="8"/>
        <v>802.87869999999998</v>
      </c>
      <c r="N78" s="96">
        <f t="shared" si="11"/>
        <v>24.831299999999999</v>
      </c>
      <c r="O78" s="93">
        <v>0</v>
      </c>
      <c r="P78" s="94">
        <v>0</v>
      </c>
      <c r="Q78" s="95">
        <f t="shared" si="9"/>
        <v>0</v>
      </c>
      <c r="R78" s="97">
        <f t="shared" si="10"/>
        <v>0</v>
      </c>
      <c r="S78" s="99"/>
    </row>
    <row r="79" spans="1:19" s="98" customFormat="1" ht="24" x14ac:dyDescent="0.2">
      <c r="A79" s="91"/>
      <c r="B79" s="91"/>
      <c r="C79" s="91"/>
      <c r="D79" s="91"/>
      <c r="E79" s="91"/>
      <c r="F79" s="91"/>
      <c r="G79" s="91"/>
      <c r="H79" s="92" t="s">
        <v>127</v>
      </c>
      <c r="I79" s="91" t="s">
        <v>128</v>
      </c>
      <c r="J79" s="91" t="s">
        <v>1</v>
      </c>
      <c r="K79" s="93">
        <v>33649</v>
      </c>
      <c r="L79" s="94">
        <v>1682.45</v>
      </c>
      <c r="M79" s="95">
        <f t="shared" si="8"/>
        <v>1631.9765</v>
      </c>
      <c r="N79" s="96">
        <f t="shared" si="11"/>
        <v>50.473500000000001</v>
      </c>
      <c r="O79" s="93">
        <v>107125</v>
      </c>
      <c r="P79" s="94">
        <v>21425</v>
      </c>
      <c r="Q79" s="95">
        <f t="shared" si="9"/>
        <v>20782.25</v>
      </c>
      <c r="R79" s="97">
        <f t="shared" si="10"/>
        <v>642.75</v>
      </c>
      <c r="S79" s="99"/>
    </row>
    <row r="80" spans="1:19" s="98" customFormat="1" ht="24" x14ac:dyDescent="0.2">
      <c r="A80" s="91"/>
      <c r="B80" s="91"/>
      <c r="C80" s="91"/>
      <c r="D80" s="91"/>
      <c r="E80" s="91"/>
      <c r="F80" s="91"/>
      <c r="G80" s="91"/>
      <c r="H80" s="92" t="s">
        <v>127</v>
      </c>
      <c r="I80" s="91" t="s">
        <v>126</v>
      </c>
      <c r="J80" s="91" t="s">
        <v>1</v>
      </c>
      <c r="K80" s="93">
        <v>2883</v>
      </c>
      <c r="L80" s="94">
        <v>144.15</v>
      </c>
      <c r="M80" s="95">
        <f t="shared" si="8"/>
        <v>139.82550000000001</v>
      </c>
      <c r="N80" s="96">
        <f t="shared" si="11"/>
        <v>4.3245000000000005</v>
      </c>
      <c r="O80" s="93">
        <v>74247</v>
      </c>
      <c r="P80" s="94">
        <v>14849.4</v>
      </c>
      <c r="Q80" s="95">
        <f t="shared" si="9"/>
        <v>14403.918</v>
      </c>
      <c r="R80" s="97">
        <f t="shared" si="10"/>
        <v>445.48199999999997</v>
      </c>
      <c r="S80" s="99"/>
    </row>
    <row r="81" spans="1:19" s="115" customFormat="1" ht="23.25" customHeight="1" x14ac:dyDescent="0.2">
      <c r="A81" s="107"/>
      <c r="B81" s="107"/>
      <c r="C81" s="107"/>
      <c r="D81" s="107"/>
      <c r="E81" s="107"/>
      <c r="F81" s="107"/>
      <c r="G81" s="107"/>
      <c r="H81" s="108" t="s">
        <v>125</v>
      </c>
      <c r="I81" s="107" t="s">
        <v>124</v>
      </c>
      <c r="J81" s="107" t="s">
        <v>1</v>
      </c>
      <c r="K81" s="109">
        <v>3597</v>
      </c>
      <c r="L81" s="110">
        <v>180</v>
      </c>
      <c r="M81" s="111">
        <v>175</v>
      </c>
      <c r="N81" s="112">
        <v>5</v>
      </c>
      <c r="O81" s="109">
        <v>0</v>
      </c>
      <c r="P81" s="110">
        <v>0</v>
      </c>
      <c r="Q81" s="111">
        <f t="shared" si="9"/>
        <v>0</v>
      </c>
      <c r="R81" s="113">
        <f t="shared" si="10"/>
        <v>0</v>
      </c>
      <c r="S81" s="114"/>
    </row>
    <row r="82" spans="1:19" s="98" customFormat="1" ht="24" x14ac:dyDescent="0.2">
      <c r="A82" s="91"/>
      <c r="B82" s="91"/>
      <c r="C82" s="91"/>
      <c r="D82" s="91"/>
      <c r="E82" s="91"/>
      <c r="F82" s="91"/>
      <c r="G82" s="91"/>
      <c r="H82" s="92" t="s">
        <v>123</v>
      </c>
      <c r="I82" s="91" t="s">
        <v>122</v>
      </c>
      <c r="J82" s="91" t="s">
        <v>1</v>
      </c>
      <c r="K82" s="93">
        <v>15338</v>
      </c>
      <c r="L82" s="94">
        <v>766.9</v>
      </c>
      <c r="M82" s="95">
        <f t="shared" ref="M82:M95" si="12">L82-N82</f>
        <v>743.89300000000003</v>
      </c>
      <c r="N82" s="96">
        <f>L82*$N$4</f>
        <v>23.006999999999998</v>
      </c>
      <c r="O82" s="93">
        <v>0</v>
      </c>
      <c r="P82" s="94">
        <v>0</v>
      </c>
      <c r="Q82" s="95">
        <f t="shared" si="9"/>
        <v>0</v>
      </c>
      <c r="R82" s="97">
        <f t="shared" si="10"/>
        <v>0</v>
      </c>
      <c r="S82" s="99"/>
    </row>
    <row r="83" spans="1:19" s="98" customFormat="1" ht="24" x14ac:dyDescent="0.2">
      <c r="A83" s="91"/>
      <c r="B83" s="91"/>
      <c r="C83" s="91"/>
      <c r="D83" s="91"/>
      <c r="E83" s="91"/>
      <c r="F83" s="91"/>
      <c r="G83" s="91"/>
      <c r="H83" s="92" t="s">
        <v>121</v>
      </c>
      <c r="I83" s="91" t="s">
        <v>120</v>
      </c>
      <c r="J83" s="91" t="s">
        <v>1</v>
      </c>
      <c r="K83" s="93">
        <v>14489</v>
      </c>
      <c r="L83" s="94">
        <v>724.45</v>
      </c>
      <c r="M83" s="95">
        <f t="shared" si="12"/>
        <v>702.7165</v>
      </c>
      <c r="N83" s="96">
        <f>L83*$N$4</f>
        <v>21.733499999999999</v>
      </c>
      <c r="O83" s="93">
        <v>0</v>
      </c>
      <c r="P83" s="94">
        <v>0</v>
      </c>
      <c r="Q83" s="95">
        <f t="shared" si="9"/>
        <v>0</v>
      </c>
      <c r="R83" s="97">
        <f t="shared" si="10"/>
        <v>0</v>
      </c>
      <c r="S83" s="99"/>
    </row>
    <row r="84" spans="1:19" s="98" customFormat="1" ht="24" x14ac:dyDescent="0.2">
      <c r="A84" s="91"/>
      <c r="B84" s="91"/>
      <c r="C84" s="91"/>
      <c r="D84" s="91"/>
      <c r="E84" s="91"/>
      <c r="F84" s="91"/>
      <c r="G84" s="91"/>
      <c r="H84" s="92" t="s">
        <v>119</v>
      </c>
      <c r="I84" s="91" t="s">
        <v>118</v>
      </c>
      <c r="J84" s="91" t="s">
        <v>1</v>
      </c>
      <c r="K84" s="93">
        <v>1506.7</v>
      </c>
      <c r="L84" s="94">
        <v>75.349999999999994</v>
      </c>
      <c r="M84" s="95">
        <f t="shared" si="12"/>
        <v>73.089500000000001</v>
      </c>
      <c r="N84" s="96">
        <f>L84*$N$4</f>
        <v>2.2605</v>
      </c>
      <c r="O84" s="93">
        <v>0</v>
      </c>
      <c r="P84" s="94">
        <v>0</v>
      </c>
      <c r="Q84" s="95">
        <f t="shared" si="9"/>
        <v>0</v>
      </c>
      <c r="R84" s="97">
        <f t="shared" si="10"/>
        <v>0</v>
      </c>
      <c r="S84" s="99"/>
    </row>
    <row r="85" spans="1:19" s="98" customFormat="1" ht="24" x14ac:dyDescent="0.2">
      <c r="A85" s="91"/>
      <c r="B85" s="91"/>
      <c r="C85" s="91"/>
      <c r="D85" s="91"/>
      <c r="E85" s="91"/>
      <c r="F85" s="91"/>
      <c r="G85" s="91"/>
      <c r="H85" s="92" t="s">
        <v>117</v>
      </c>
      <c r="I85" s="91" t="s">
        <v>116</v>
      </c>
      <c r="J85" s="91" t="s">
        <v>1</v>
      </c>
      <c r="K85" s="93">
        <v>3469</v>
      </c>
      <c r="L85" s="94">
        <v>173.45</v>
      </c>
      <c r="M85" s="95">
        <f t="shared" si="12"/>
        <v>168.2465</v>
      </c>
      <c r="N85" s="96">
        <f>L85*N4</f>
        <v>5.2034999999999991</v>
      </c>
      <c r="O85" s="93"/>
      <c r="P85" s="94">
        <v>0</v>
      </c>
      <c r="Q85" s="95">
        <f t="shared" si="9"/>
        <v>0</v>
      </c>
      <c r="R85" s="97">
        <f t="shared" si="10"/>
        <v>0</v>
      </c>
      <c r="S85" s="99"/>
    </row>
    <row r="86" spans="1:19" s="98" customFormat="1" ht="24" x14ac:dyDescent="0.2">
      <c r="A86" s="91"/>
      <c r="B86" s="91"/>
      <c r="C86" s="91"/>
      <c r="D86" s="91"/>
      <c r="E86" s="91"/>
      <c r="F86" s="91"/>
      <c r="G86" s="91"/>
      <c r="H86" s="92" t="s">
        <v>115</v>
      </c>
      <c r="I86" s="91" t="s">
        <v>114</v>
      </c>
      <c r="J86" s="91" t="s">
        <v>1</v>
      </c>
      <c r="K86" s="93">
        <v>2461</v>
      </c>
      <c r="L86" s="94">
        <v>123.05</v>
      </c>
      <c r="M86" s="95">
        <f t="shared" si="12"/>
        <v>119.35849999999999</v>
      </c>
      <c r="N86" s="96">
        <f>L86*$N$4</f>
        <v>3.6914999999999996</v>
      </c>
      <c r="O86" s="93">
        <v>32840</v>
      </c>
      <c r="P86" s="94">
        <v>6568</v>
      </c>
      <c r="Q86" s="95">
        <f t="shared" si="9"/>
        <v>6370.96</v>
      </c>
      <c r="R86" s="97">
        <f t="shared" si="10"/>
        <v>197.04</v>
      </c>
      <c r="S86" s="99"/>
    </row>
    <row r="87" spans="1:19" s="115" customFormat="1" ht="24" x14ac:dyDescent="0.2">
      <c r="A87" s="107"/>
      <c r="B87" s="107"/>
      <c r="C87" s="107"/>
      <c r="D87" s="107"/>
      <c r="E87" s="107"/>
      <c r="F87" s="107"/>
      <c r="G87" s="107"/>
      <c r="H87" s="108" t="s">
        <v>113</v>
      </c>
      <c r="I87" s="107" t="s">
        <v>112</v>
      </c>
      <c r="J87" s="107" t="s">
        <v>1</v>
      </c>
      <c r="K87" s="109">
        <v>420</v>
      </c>
      <c r="L87" s="110">
        <v>21</v>
      </c>
      <c r="M87" s="111">
        <f t="shared" si="12"/>
        <v>21</v>
      </c>
      <c r="N87" s="112">
        <v>0</v>
      </c>
      <c r="O87" s="109">
        <v>0</v>
      </c>
      <c r="P87" s="110">
        <v>0</v>
      </c>
      <c r="Q87" s="111">
        <f t="shared" si="9"/>
        <v>0</v>
      </c>
      <c r="R87" s="113">
        <f t="shared" si="10"/>
        <v>0</v>
      </c>
      <c r="S87" s="114"/>
    </row>
    <row r="88" spans="1:19" s="98" customFormat="1" ht="24" x14ac:dyDescent="0.2">
      <c r="A88" s="91"/>
      <c r="B88" s="91"/>
      <c r="C88" s="91"/>
      <c r="D88" s="91"/>
      <c r="E88" s="91"/>
      <c r="F88" s="91"/>
      <c r="G88" s="91"/>
      <c r="H88" s="92" t="s">
        <v>110</v>
      </c>
      <c r="I88" s="91" t="s">
        <v>111</v>
      </c>
      <c r="J88" s="91" t="s">
        <v>1</v>
      </c>
      <c r="K88" s="93">
        <v>31732</v>
      </c>
      <c r="L88" s="94">
        <v>1586.6</v>
      </c>
      <c r="M88" s="95">
        <f t="shared" si="12"/>
        <v>1539.002</v>
      </c>
      <c r="N88" s="96">
        <f t="shared" ref="N88:N95" si="13">L88*$N$4</f>
        <v>47.597999999999999</v>
      </c>
      <c r="O88" s="93">
        <v>62105</v>
      </c>
      <c r="P88" s="94">
        <v>12421</v>
      </c>
      <c r="Q88" s="95">
        <f t="shared" si="9"/>
        <v>12048.37</v>
      </c>
      <c r="R88" s="97">
        <f t="shared" si="10"/>
        <v>372.63</v>
      </c>
      <c r="S88" s="99"/>
    </row>
    <row r="89" spans="1:19" s="98" customFormat="1" ht="24" x14ac:dyDescent="0.2">
      <c r="A89" s="91"/>
      <c r="B89" s="91"/>
      <c r="C89" s="91"/>
      <c r="D89" s="91"/>
      <c r="E89" s="91"/>
      <c r="F89" s="91"/>
      <c r="G89" s="91"/>
      <c r="H89" s="92" t="s">
        <v>110</v>
      </c>
      <c r="I89" s="91" t="s">
        <v>109</v>
      </c>
      <c r="J89" s="91" t="s">
        <v>1</v>
      </c>
      <c r="K89" s="93">
        <v>7623</v>
      </c>
      <c r="L89" s="94">
        <v>381.15</v>
      </c>
      <c r="M89" s="95">
        <f t="shared" si="12"/>
        <v>369.71549999999996</v>
      </c>
      <c r="N89" s="96">
        <f t="shared" si="13"/>
        <v>11.434499999999998</v>
      </c>
      <c r="O89" s="93">
        <v>22530</v>
      </c>
      <c r="P89" s="94">
        <v>4506</v>
      </c>
      <c r="Q89" s="95">
        <f t="shared" si="9"/>
        <v>4370.82</v>
      </c>
      <c r="R89" s="97">
        <f t="shared" si="10"/>
        <v>135.18</v>
      </c>
      <c r="S89" s="99"/>
    </row>
    <row r="90" spans="1:19" s="98" customFormat="1" ht="24" x14ac:dyDescent="0.2">
      <c r="A90" s="91"/>
      <c r="B90" s="91"/>
      <c r="C90" s="91"/>
      <c r="D90" s="91"/>
      <c r="E90" s="91"/>
      <c r="F90" s="91"/>
      <c r="G90" s="91"/>
      <c r="H90" s="92" t="s">
        <v>103</v>
      </c>
      <c r="I90" s="91" t="s">
        <v>108</v>
      </c>
      <c r="J90" s="91" t="s">
        <v>1</v>
      </c>
      <c r="K90" s="93">
        <v>2700</v>
      </c>
      <c r="L90" s="94">
        <v>135</v>
      </c>
      <c r="M90" s="95">
        <f t="shared" si="12"/>
        <v>130.94999999999999</v>
      </c>
      <c r="N90" s="96">
        <f t="shared" si="13"/>
        <v>4.05</v>
      </c>
      <c r="O90" s="93">
        <v>0</v>
      </c>
      <c r="P90" s="94">
        <v>0</v>
      </c>
      <c r="Q90" s="95">
        <f t="shared" si="9"/>
        <v>0</v>
      </c>
      <c r="R90" s="97">
        <f t="shared" si="10"/>
        <v>0</v>
      </c>
      <c r="S90" s="99"/>
    </row>
    <row r="91" spans="1:19" s="98" customFormat="1" ht="24" x14ac:dyDescent="0.2">
      <c r="A91" s="91"/>
      <c r="B91" s="91"/>
      <c r="C91" s="91"/>
      <c r="D91" s="91"/>
      <c r="E91" s="91"/>
      <c r="F91" s="91"/>
      <c r="G91" s="91"/>
      <c r="H91" s="92" t="s">
        <v>103</v>
      </c>
      <c r="I91" s="91" t="s">
        <v>107</v>
      </c>
      <c r="J91" s="91" t="s">
        <v>1</v>
      </c>
      <c r="K91" s="93">
        <v>1505</v>
      </c>
      <c r="L91" s="94">
        <v>75.25</v>
      </c>
      <c r="M91" s="95">
        <f t="shared" si="12"/>
        <v>72.992500000000007</v>
      </c>
      <c r="N91" s="96">
        <f t="shared" si="13"/>
        <v>2.2574999999999998</v>
      </c>
      <c r="O91" s="93">
        <v>0</v>
      </c>
      <c r="P91" s="94">
        <v>0</v>
      </c>
      <c r="Q91" s="95">
        <f t="shared" si="9"/>
        <v>0</v>
      </c>
      <c r="R91" s="97">
        <f t="shared" si="10"/>
        <v>0</v>
      </c>
      <c r="S91" s="99"/>
    </row>
    <row r="92" spans="1:19" s="98" customFormat="1" ht="24" x14ac:dyDescent="0.2">
      <c r="A92" s="91"/>
      <c r="B92" s="91"/>
      <c r="C92" s="91"/>
      <c r="D92" s="91"/>
      <c r="E92" s="91"/>
      <c r="F92" s="91"/>
      <c r="G92" s="91"/>
      <c r="H92" s="92" t="s">
        <v>103</v>
      </c>
      <c r="I92" s="91" t="s">
        <v>106</v>
      </c>
      <c r="J92" s="91" t="s">
        <v>1</v>
      </c>
      <c r="K92" s="93">
        <v>18370</v>
      </c>
      <c r="L92" s="94">
        <v>918.5</v>
      </c>
      <c r="M92" s="95">
        <f t="shared" si="12"/>
        <v>890.94500000000005</v>
      </c>
      <c r="N92" s="96">
        <f t="shared" si="13"/>
        <v>27.555</v>
      </c>
      <c r="O92" s="93">
        <v>12260</v>
      </c>
      <c r="P92" s="94">
        <v>2452</v>
      </c>
      <c r="Q92" s="95">
        <f t="shared" si="9"/>
        <v>2378.44</v>
      </c>
      <c r="R92" s="97">
        <f t="shared" si="10"/>
        <v>73.56</v>
      </c>
      <c r="S92" s="99"/>
    </row>
    <row r="93" spans="1:19" s="98" customFormat="1" ht="24" x14ac:dyDescent="0.2">
      <c r="A93" s="91"/>
      <c r="B93" s="91"/>
      <c r="C93" s="91"/>
      <c r="D93" s="91"/>
      <c r="E93" s="91"/>
      <c r="F93" s="91"/>
      <c r="G93" s="91"/>
      <c r="H93" s="92" t="s">
        <v>103</v>
      </c>
      <c r="I93" s="91" t="s">
        <v>105</v>
      </c>
      <c r="J93" s="91" t="s">
        <v>1</v>
      </c>
      <c r="K93" s="93">
        <v>5735</v>
      </c>
      <c r="L93" s="94">
        <v>286.75</v>
      </c>
      <c r="M93" s="95">
        <f t="shared" si="12"/>
        <v>278.14749999999998</v>
      </c>
      <c r="N93" s="96">
        <f t="shared" si="13"/>
        <v>8.6024999999999991</v>
      </c>
      <c r="O93" s="93">
        <v>0</v>
      </c>
      <c r="P93" s="94">
        <v>0</v>
      </c>
      <c r="Q93" s="95">
        <f t="shared" ref="Q93:Q114" si="14">P93-R93</f>
        <v>0</v>
      </c>
      <c r="R93" s="97">
        <f t="shared" ref="R93:R113" si="15">P93*$R$4</f>
        <v>0</v>
      </c>
      <c r="S93" s="99"/>
    </row>
    <row r="94" spans="1:19" s="98" customFormat="1" ht="24" x14ac:dyDescent="0.2">
      <c r="A94" s="91"/>
      <c r="B94" s="91"/>
      <c r="C94" s="91"/>
      <c r="D94" s="91"/>
      <c r="E94" s="91"/>
      <c r="F94" s="91"/>
      <c r="G94" s="91"/>
      <c r="H94" s="92" t="s">
        <v>103</v>
      </c>
      <c r="I94" s="91" t="s">
        <v>104</v>
      </c>
      <c r="J94" s="91" t="s">
        <v>1</v>
      </c>
      <c r="K94" s="93">
        <v>9251</v>
      </c>
      <c r="L94" s="94">
        <v>462.55</v>
      </c>
      <c r="M94" s="95">
        <f t="shared" si="12"/>
        <v>448.67349999999999</v>
      </c>
      <c r="N94" s="96">
        <f t="shared" si="13"/>
        <v>13.8765</v>
      </c>
      <c r="O94" s="93">
        <v>0</v>
      </c>
      <c r="P94" s="94">
        <v>0</v>
      </c>
      <c r="Q94" s="95">
        <f t="shared" si="14"/>
        <v>0</v>
      </c>
      <c r="R94" s="97">
        <f t="shared" si="15"/>
        <v>0</v>
      </c>
      <c r="S94" s="99"/>
    </row>
    <row r="95" spans="1:19" s="98" customFormat="1" ht="24" x14ac:dyDescent="0.2">
      <c r="A95" s="91"/>
      <c r="B95" s="91"/>
      <c r="C95" s="91"/>
      <c r="D95" s="91"/>
      <c r="E95" s="91"/>
      <c r="F95" s="91"/>
      <c r="G95" s="91"/>
      <c r="H95" s="92" t="s">
        <v>103</v>
      </c>
      <c r="I95" s="91" t="s">
        <v>102</v>
      </c>
      <c r="J95" s="91" t="s">
        <v>1</v>
      </c>
      <c r="K95" s="93">
        <v>26515</v>
      </c>
      <c r="L95" s="94">
        <v>1325.75</v>
      </c>
      <c r="M95" s="95">
        <f t="shared" si="12"/>
        <v>1285.9775</v>
      </c>
      <c r="N95" s="96">
        <f t="shared" si="13"/>
        <v>39.772500000000001</v>
      </c>
      <c r="O95" s="93">
        <v>0</v>
      </c>
      <c r="P95" s="94">
        <v>0</v>
      </c>
      <c r="Q95" s="95">
        <f t="shared" si="14"/>
        <v>0</v>
      </c>
      <c r="R95" s="97">
        <f t="shared" si="15"/>
        <v>0</v>
      </c>
      <c r="S95" s="99"/>
    </row>
    <row r="96" spans="1:19" s="98" customFormat="1" ht="24" x14ac:dyDescent="0.2">
      <c r="A96" s="91"/>
      <c r="B96" s="91"/>
      <c r="C96" s="91"/>
      <c r="D96" s="91"/>
      <c r="E96" s="91"/>
      <c r="F96" s="91"/>
      <c r="G96" s="91"/>
      <c r="H96" s="92" t="s">
        <v>101</v>
      </c>
      <c r="I96" s="91" t="s">
        <v>100</v>
      </c>
      <c r="J96" s="91" t="s">
        <v>1</v>
      </c>
      <c r="K96" s="93">
        <v>3627</v>
      </c>
      <c r="L96" s="94">
        <v>181.35</v>
      </c>
      <c r="M96" s="95">
        <v>181.35</v>
      </c>
      <c r="N96" s="96">
        <v>0</v>
      </c>
      <c r="O96" s="93">
        <v>0</v>
      </c>
      <c r="P96" s="94">
        <v>0</v>
      </c>
      <c r="Q96" s="95">
        <f t="shared" si="14"/>
        <v>0</v>
      </c>
      <c r="R96" s="97">
        <f t="shared" si="15"/>
        <v>0</v>
      </c>
      <c r="S96" s="99"/>
    </row>
    <row r="97" spans="1:19" s="98" customFormat="1" ht="24" x14ac:dyDescent="0.2">
      <c r="A97" s="91"/>
      <c r="B97" s="91"/>
      <c r="C97" s="91"/>
      <c r="D97" s="91"/>
      <c r="E97" s="91"/>
      <c r="F97" s="91"/>
      <c r="G97" s="91"/>
      <c r="H97" s="92" t="s">
        <v>98</v>
      </c>
      <c r="I97" s="91" t="s">
        <v>99</v>
      </c>
      <c r="J97" s="91" t="s">
        <v>1</v>
      </c>
      <c r="K97" s="93">
        <v>787</v>
      </c>
      <c r="L97" s="94">
        <v>39.35</v>
      </c>
      <c r="M97" s="95">
        <f t="shared" ref="M97:M105" si="16">L97-N97</f>
        <v>38.169499999999999</v>
      </c>
      <c r="N97" s="96">
        <f>L97*$N$4</f>
        <v>1.1805000000000001</v>
      </c>
      <c r="O97" s="93">
        <v>18430</v>
      </c>
      <c r="P97" s="94">
        <v>0</v>
      </c>
      <c r="Q97" s="95">
        <f t="shared" si="14"/>
        <v>0</v>
      </c>
      <c r="R97" s="97">
        <f t="shared" si="15"/>
        <v>0</v>
      </c>
      <c r="S97" s="99"/>
    </row>
    <row r="98" spans="1:19" s="98" customFormat="1" ht="24" x14ac:dyDescent="0.2">
      <c r="A98" s="91"/>
      <c r="B98" s="91"/>
      <c r="C98" s="91"/>
      <c r="D98" s="91"/>
      <c r="E98" s="91"/>
      <c r="F98" s="91"/>
      <c r="G98" s="91"/>
      <c r="H98" s="92" t="s">
        <v>98</v>
      </c>
      <c r="I98" s="91" t="s">
        <v>97</v>
      </c>
      <c r="J98" s="91" t="s">
        <v>1</v>
      </c>
      <c r="K98" s="93">
        <v>5502</v>
      </c>
      <c r="L98" s="94">
        <v>275.10000000000002</v>
      </c>
      <c r="M98" s="95">
        <f t="shared" si="16"/>
        <v>266.84700000000004</v>
      </c>
      <c r="N98" s="96">
        <f>L98*$N$4</f>
        <v>8.2530000000000001</v>
      </c>
      <c r="O98" s="93">
        <v>1434</v>
      </c>
      <c r="P98" s="94">
        <v>286.8</v>
      </c>
      <c r="Q98" s="95">
        <f t="shared" si="14"/>
        <v>278.19600000000003</v>
      </c>
      <c r="R98" s="97">
        <f t="shared" si="15"/>
        <v>8.6039999999999992</v>
      </c>
      <c r="S98" s="99"/>
    </row>
    <row r="99" spans="1:19" s="98" customFormat="1" ht="24" x14ac:dyDescent="0.2">
      <c r="A99" s="91"/>
      <c r="B99" s="91"/>
      <c r="C99" s="91"/>
      <c r="D99" s="91"/>
      <c r="E99" s="91"/>
      <c r="F99" s="91"/>
      <c r="G99" s="91"/>
      <c r="H99" s="92" t="s">
        <v>95</v>
      </c>
      <c r="I99" s="91" t="s">
        <v>96</v>
      </c>
      <c r="J99" s="91" t="s">
        <v>1</v>
      </c>
      <c r="K99" s="93">
        <v>13952</v>
      </c>
      <c r="L99" s="94">
        <v>697.6</v>
      </c>
      <c r="M99" s="95">
        <f t="shared" si="16"/>
        <v>676.67200000000003</v>
      </c>
      <c r="N99" s="96">
        <f>L99*$N$4</f>
        <v>20.928000000000001</v>
      </c>
      <c r="O99" s="93">
        <v>0</v>
      </c>
      <c r="P99" s="94">
        <v>0</v>
      </c>
      <c r="Q99" s="95">
        <f t="shared" si="14"/>
        <v>0</v>
      </c>
      <c r="R99" s="97">
        <f t="shared" si="15"/>
        <v>0</v>
      </c>
      <c r="S99" s="99"/>
    </row>
    <row r="100" spans="1:19" s="98" customFormat="1" ht="24" x14ac:dyDescent="0.2">
      <c r="A100" s="91"/>
      <c r="B100" s="91"/>
      <c r="C100" s="91"/>
      <c r="D100" s="91"/>
      <c r="E100" s="91"/>
      <c r="F100" s="91"/>
      <c r="G100" s="91"/>
      <c r="H100" s="92" t="s">
        <v>95</v>
      </c>
      <c r="I100" s="91" t="s">
        <v>94</v>
      </c>
      <c r="J100" s="91" t="s">
        <v>1</v>
      </c>
      <c r="K100" s="93">
        <v>20911</v>
      </c>
      <c r="L100" s="94">
        <v>1045.55</v>
      </c>
      <c r="M100" s="95">
        <f t="shared" si="16"/>
        <v>1014.1835</v>
      </c>
      <c r="N100" s="96">
        <f>L100*$N$4</f>
        <v>31.366499999999998</v>
      </c>
      <c r="O100" s="93">
        <v>0</v>
      </c>
      <c r="P100" s="94">
        <v>0</v>
      </c>
      <c r="Q100" s="95">
        <f t="shared" si="14"/>
        <v>0</v>
      </c>
      <c r="R100" s="97">
        <f t="shared" si="15"/>
        <v>0</v>
      </c>
      <c r="S100" s="99"/>
    </row>
    <row r="101" spans="1:19" s="98" customFormat="1" ht="24" x14ac:dyDescent="0.2">
      <c r="A101" s="91"/>
      <c r="B101" s="91"/>
      <c r="C101" s="91"/>
      <c r="D101" s="91"/>
      <c r="E101" s="91"/>
      <c r="F101" s="91"/>
      <c r="G101" s="91" t="s">
        <v>300</v>
      </c>
      <c r="H101" s="92" t="s">
        <v>277</v>
      </c>
      <c r="I101" s="91" t="s">
        <v>93</v>
      </c>
      <c r="J101" s="91" t="s">
        <v>1</v>
      </c>
      <c r="K101" s="93">
        <v>3110</v>
      </c>
      <c r="L101" s="94">
        <v>155.5</v>
      </c>
      <c r="M101" s="95">
        <f t="shared" si="16"/>
        <v>155.5</v>
      </c>
      <c r="N101" s="96">
        <v>0</v>
      </c>
      <c r="O101" s="93">
        <v>0</v>
      </c>
      <c r="P101" s="94">
        <v>0</v>
      </c>
      <c r="Q101" s="95">
        <f t="shared" si="14"/>
        <v>0</v>
      </c>
      <c r="R101" s="97">
        <f t="shared" si="15"/>
        <v>0</v>
      </c>
      <c r="S101" s="99"/>
    </row>
    <row r="102" spans="1:19" s="146" customFormat="1" ht="24" x14ac:dyDescent="0.2">
      <c r="A102" s="138"/>
      <c r="B102" s="138"/>
      <c r="C102" s="138"/>
      <c r="D102" s="138"/>
      <c r="E102" s="138"/>
      <c r="F102" s="138"/>
      <c r="G102" s="138" t="s">
        <v>300</v>
      </c>
      <c r="H102" s="139" t="s">
        <v>277</v>
      </c>
      <c r="I102" s="138" t="s">
        <v>92</v>
      </c>
      <c r="J102" s="138" t="s">
        <v>1</v>
      </c>
      <c r="K102" s="140">
        <v>0</v>
      </c>
      <c r="L102" s="141">
        <v>0</v>
      </c>
      <c r="M102" s="142">
        <f t="shared" si="16"/>
        <v>0</v>
      </c>
      <c r="N102" s="143">
        <f t="shared" ref="N102:N110" si="17">L102*$N$4</f>
        <v>0</v>
      </c>
      <c r="O102" s="140">
        <v>0</v>
      </c>
      <c r="P102" s="141">
        <v>0</v>
      </c>
      <c r="Q102" s="142">
        <f t="shared" si="14"/>
        <v>0</v>
      </c>
      <c r="R102" s="144">
        <f t="shared" si="15"/>
        <v>0</v>
      </c>
      <c r="S102" s="145"/>
    </row>
    <row r="103" spans="1:19" s="146" customFormat="1" ht="24" x14ac:dyDescent="0.2">
      <c r="A103" s="138"/>
      <c r="B103" s="138"/>
      <c r="C103" s="138"/>
      <c r="D103" s="138"/>
      <c r="E103" s="138"/>
      <c r="F103" s="138"/>
      <c r="G103" s="138" t="s">
        <v>300</v>
      </c>
      <c r="H103" s="139" t="s">
        <v>277</v>
      </c>
      <c r="I103" s="138" t="s">
        <v>91</v>
      </c>
      <c r="J103" s="138" t="s">
        <v>1</v>
      </c>
      <c r="K103" s="140">
        <v>0</v>
      </c>
      <c r="L103" s="141">
        <v>0</v>
      </c>
      <c r="M103" s="142">
        <f t="shared" si="16"/>
        <v>0</v>
      </c>
      <c r="N103" s="143">
        <f t="shared" si="17"/>
        <v>0</v>
      </c>
      <c r="O103" s="140">
        <v>0</v>
      </c>
      <c r="P103" s="141">
        <v>0</v>
      </c>
      <c r="Q103" s="142">
        <f t="shared" si="14"/>
        <v>0</v>
      </c>
      <c r="R103" s="144">
        <f t="shared" si="15"/>
        <v>0</v>
      </c>
      <c r="S103" s="145"/>
    </row>
    <row r="104" spans="1:19" s="98" customFormat="1" ht="24" x14ac:dyDescent="0.2">
      <c r="A104" s="91"/>
      <c r="B104" s="91"/>
      <c r="C104" s="91"/>
      <c r="D104" s="91"/>
      <c r="E104" s="91"/>
      <c r="F104" s="91"/>
      <c r="G104" s="91"/>
      <c r="H104" s="92" t="s">
        <v>90</v>
      </c>
      <c r="I104" s="91" t="s">
        <v>89</v>
      </c>
      <c r="J104" s="91" t="s">
        <v>1</v>
      </c>
      <c r="K104" s="93">
        <v>15516</v>
      </c>
      <c r="L104" s="94">
        <v>775.8</v>
      </c>
      <c r="M104" s="95">
        <f t="shared" si="16"/>
        <v>752.52599999999995</v>
      </c>
      <c r="N104" s="96">
        <f t="shared" si="17"/>
        <v>23.273999999999997</v>
      </c>
      <c r="O104" s="93">
        <v>0</v>
      </c>
      <c r="P104" s="94">
        <v>0</v>
      </c>
      <c r="Q104" s="95">
        <f t="shared" si="14"/>
        <v>0</v>
      </c>
      <c r="R104" s="97">
        <f t="shared" si="15"/>
        <v>0</v>
      </c>
      <c r="S104" s="99"/>
    </row>
    <row r="105" spans="1:19" s="98" customFormat="1" ht="24" x14ac:dyDescent="0.2">
      <c r="A105" s="91"/>
      <c r="B105" s="91"/>
      <c r="C105" s="91"/>
      <c r="D105" s="91"/>
      <c r="E105" s="91"/>
      <c r="F105" s="91"/>
      <c r="G105" s="91"/>
      <c r="H105" s="92" t="s">
        <v>88</v>
      </c>
      <c r="I105" s="91" t="s">
        <v>343</v>
      </c>
      <c r="J105" s="91" t="s">
        <v>1</v>
      </c>
      <c r="K105" s="93">
        <v>0</v>
      </c>
      <c r="L105" s="94">
        <v>0</v>
      </c>
      <c r="M105" s="95">
        <f t="shared" si="16"/>
        <v>0</v>
      </c>
      <c r="N105" s="96">
        <f t="shared" si="17"/>
        <v>0</v>
      </c>
      <c r="O105" s="93">
        <v>0</v>
      </c>
      <c r="P105" s="94">
        <v>0</v>
      </c>
      <c r="Q105" s="95">
        <f t="shared" si="14"/>
        <v>0</v>
      </c>
      <c r="R105" s="97">
        <f t="shared" si="15"/>
        <v>0</v>
      </c>
      <c r="S105" s="99"/>
    </row>
    <row r="106" spans="1:19" s="115" customFormat="1" ht="24" x14ac:dyDescent="0.2">
      <c r="A106" s="107"/>
      <c r="B106" s="107"/>
      <c r="C106" s="107"/>
      <c r="D106" s="107"/>
      <c r="E106" s="107"/>
      <c r="F106" s="107"/>
      <c r="G106" s="107"/>
      <c r="H106" s="108" t="s">
        <v>86</v>
      </c>
      <c r="I106" s="107" t="s">
        <v>85</v>
      </c>
      <c r="J106" s="107" t="s">
        <v>1</v>
      </c>
      <c r="K106" s="109">
        <v>0</v>
      </c>
      <c r="L106" s="110">
        <v>0</v>
      </c>
      <c r="M106" s="111">
        <v>0</v>
      </c>
      <c r="N106" s="112">
        <f t="shared" si="17"/>
        <v>0</v>
      </c>
      <c r="O106" s="109">
        <v>0</v>
      </c>
      <c r="P106" s="110">
        <v>0</v>
      </c>
      <c r="Q106" s="111">
        <f t="shared" si="14"/>
        <v>0</v>
      </c>
      <c r="R106" s="113">
        <f t="shared" si="15"/>
        <v>0</v>
      </c>
      <c r="S106" s="114"/>
    </row>
    <row r="107" spans="1:19" s="98" customFormat="1" ht="24" x14ac:dyDescent="0.2">
      <c r="A107" s="91"/>
      <c r="B107" s="91"/>
      <c r="C107" s="91"/>
      <c r="D107" s="91"/>
      <c r="E107" s="91"/>
      <c r="F107" s="91"/>
      <c r="G107" s="91"/>
      <c r="H107" s="92" t="s">
        <v>84</v>
      </c>
      <c r="I107" s="91" t="s">
        <v>83</v>
      </c>
      <c r="J107" s="91" t="s">
        <v>1</v>
      </c>
      <c r="K107" s="93">
        <v>0</v>
      </c>
      <c r="L107" s="94">
        <v>0</v>
      </c>
      <c r="M107" s="95">
        <f t="shared" ref="M107:M114" si="18">L107-N107</f>
        <v>0</v>
      </c>
      <c r="N107" s="96">
        <f t="shared" si="17"/>
        <v>0</v>
      </c>
      <c r="O107" s="93">
        <v>0</v>
      </c>
      <c r="P107" s="94">
        <v>0</v>
      </c>
      <c r="Q107" s="95">
        <f t="shared" si="14"/>
        <v>0</v>
      </c>
      <c r="R107" s="97">
        <f t="shared" si="15"/>
        <v>0</v>
      </c>
      <c r="S107" s="99"/>
    </row>
    <row r="108" spans="1:19" s="115" customFormat="1" ht="24" x14ac:dyDescent="0.2">
      <c r="A108" s="107"/>
      <c r="B108" s="107"/>
      <c r="C108" s="107"/>
      <c r="D108" s="107"/>
      <c r="E108" s="107"/>
      <c r="F108" s="107"/>
      <c r="G108" s="107"/>
      <c r="H108" s="108" t="s">
        <v>82</v>
      </c>
      <c r="I108" s="107" t="s">
        <v>81</v>
      </c>
      <c r="J108" s="107" t="s">
        <v>1</v>
      </c>
      <c r="K108" s="109">
        <v>9300</v>
      </c>
      <c r="L108" s="110">
        <v>465</v>
      </c>
      <c r="M108" s="111">
        <f t="shared" si="18"/>
        <v>451.05</v>
      </c>
      <c r="N108" s="112">
        <f t="shared" si="17"/>
        <v>13.95</v>
      </c>
      <c r="O108" s="109">
        <v>0</v>
      </c>
      <c r="P108" s="110">
        <v>0</v>
      </c>
      <c r="Q108" s="111">
        <f t="shared" si="14"/>
        <v>0</v>
      </c>
      <c r="R108" s="113">
        <f t="shared" si="15"/>
        <v>0</v>
      </c>
      <c r="S108" s="114"/>
    </row>
    <row r="109" spans="1:19" s="98" customFormat="1" ht="24" x14ac:dyDescent="0.2">
      <c r="A109" s="91"/>
      <c r="B109" s="91"/>
      <c r="C109" s="91"/>
      <c r="D109" s="91"/>
      <c r="E109" s="91"/>
      <c r="F109" s="91"/>
      <c r="G109" s="91"/>
      <c r="H109" s="92" t="s">
        <v>79</v>
      </c>
      <c r="I109" s="91" t="s">
        <v>80</v>
      </c>
      <c r="J109" s="91" t="s">
        <v>1</v>
      </c>
      <c r="K109" s="93">
        <v>13950</v>
      </c>
      <c r="L109" s="94">
        <v>697.5</v>
      </c>
      <c r="M109" s="95">
        <f t="shared" si="18"/>
        <v>676.57500000000005</v>
      </c>
      <c r="N109" s="96">
        <f t="shared" si="17"/>
        <v>20.925000000000001</v>
      </c>
      <c r="O109" s="93">
        <v>0</v>
      </c>
      <c r="P109" s="94">
        <v>0</v>
      </c>
      <c r="Q109" s="95">
        <f t="shared" si="14"/>
        <v>0</v>
      </c>
      <c r="R109" s="97">
        <f t="shared" si="15"/>
        <v>0</v>
      </c>
      <c r="S109" s="99"/>
    </row>
    <row r="110" spans="1:19" s="98" customFormat="1" ht="24" x14ac:dyDescent="0.2">
      <c r="A110" s="91"/>
      <c r="B110" s="91"/>
      <c r="C110" s="91"/>
      <c r="D110" s="91"/>
      <c r="E110" s="91"/>
      <c r="F110" s="91"/>
      <c r="G110" s="91"/>
      <c r="H110" s="92" t="s">
        <v>79</v>
      </c>
      <c r="I110" s="91" t="s">
        <v>78</v>
      </c>
      <c r="J110" s="91" t="s">
        <v>1</v>
      </c>
      <c r="K110" s="93">
        <v>45610</v>
      </c>
      <c r="L110" s="94">
        <v>2280.5</v>
      </c>
      <c r="M110" s="95">
        <f t="shared" si="18"/>
        <v>2212.085</v>
      </c>
      <c r="N110" s="96">
        <f t="shared" si="17"/>
        <v>68.414999999999992</v>
      </c>
      <c r="O110" s="93">
        <v>0</v>
      </c>
      <c r="P110" s="94">
        <v>0</v>
      </c>
      <c r="Q110" s="95">
        <f t="shared" si="14"/>
        <v>0</v>
      </c>
      <c r="R110" s="97">
        <f t="shared" si="15"/>
        <v>0</v>
      </c>
      <c r="S110" s="99"/>
    </row>
    <row r="111" spans="1:19" s="98" customFormat="1" ht="24" x14ac:dyDescent="0.2">
      <c r="A111" s="91"/>
      <c r="B111" s="91"/>
      <c r="C111" s="91"/>
      <c r="D111" s="91"/>
      <c r="E111" s="91"/>
      <c r="F111" s="91"/>
      <c r="G111" s="91"/>
      <c r="H111" s="92" t="s">
        <v>77</v>
      </c>
      <c r="I111" s="91" t="s">
        <v>76</v>
      </c>
      <c r="J111" s="91" t="s">
        <v>1</v>
      </c>
      <c r="K111" s="93">
        <v>1521</v>
      </c>
      <c r="L111" s="94">
        <v>76.05</v>
      </c>
      <c r="M111" s="95">
        <f t="shared" si="18"/>
        <v>76.05</v>
      </c>
      <c r="N111" s="96">
        <v>0</v>
      </c>
      <c r="O111" s="93">
        <v>0</v>
      </c>
      <c r="P111" s="94">
        <v>0</v>
      </c>
      <c r="Q111" s="95">
        <f t="shared" si="14"/>
        <v>0</v>
      </c>
      <c r="R111" s="97">
        <f t="shared" si="15"/>
        <v>0</v>
      </c>
      <c r="S111" s="99"/>
    </row>
    <row r="112" spans="1:19" s="98" customFormat="1" ht="24" x14ac:dyDescent="0.2">
      <c r="A112" s="91"/>
      <c r="B112" s="91"/>
      <c r="C112" s="91"/>
      <c r="D112" s="91"/>
      <c r="E112" s="91"/>
      <c r="F112" s="91"/>
      <c r="G112" s="91"/>
      <c r="H112" s="92" t="s">
        <v>75</v>
      </c>
      <c r="I112" s="91" t="s">
        <v>74</v>
      </c>
      <c r="J112" s="91" t="s">
        <v>1</v>
      </c>
      <c r="K112" s="93">
        <v>6373</v>
      </c>
      <c r="L112" s="94">
        <v>318.64999999999998</v>
      </c>
      <c r="M112" s="95">
        <f t="shared" si="18"/>
        <v>309.09049999999996</v>
      </c>
      <c r="N112" s="96">
        <f>L112*$N$4</f>
        <v>9.5594999999999981</v>
      </c>
      <c r="O112" s="93">
        <v>0</v>
      </c>
      <c r="P112" s="94">
        <v>0</v>
      </c>
      <c r="Q112" s="95">
        <f t="shared" si="14"/>
        <v>0</v>
      </c>
      <c r="R112" s="97">
        <f t="shared" si="15"/>
        <v>0</v>
      </c>
      <c r="S112" s="99"/>
    </row>
    <row r="113" spans="1:19" s="115" customFormat="1" ht="24" x14ac:dyDescent="0.2">
      <c r="A113" s="107"/>
      <c r="B113" s="107"/>
      <c r="C113" s="107"/>
      <c r="D113" s="107"/>
      <c r="E113" s="107"/>
      <c r="F113" s="107"/>
      <c r="G113" s="107"/>
      <c r="H113" s="108" t="s">
        <v>72</v>
      </c>
      <c r="I113" s="107" t="s">
        <v>73</v>
      </c>
      <c r="J113" s="107" t="s">
        <v>1</v>
      </c>
      <c r="K113" s="109">
        <v>11160</v>
      </c>
      <c r="L113" s="110">
        <v>558</v>
      </c>
      <c r="M113" s="111">
        <f t="shared" si="18"/>
        <v>558</v>
      </c>
      <c r="N113" s="112">
        <v>0</v>
      </c>
      <c r="O113" s="109">
        <v>0</v>
      </c>
      <c r="P113" s="110">
        <v>0</v>
      </c>
      <c r="Q113" s="111">
        <f t="shared" si="14"/>
        <v>0</v>
      </c>
      <c r="R113" s="113">
        <f t="shared" si="15"/>
        <v>0</v>
      </c>
      <c r="S113" s="114"/>
    </row>
    <row r="114" spans="1:19" s="115" customFormat="1" ht="24" x14ac:dyDescent="0.2">
      <c r="A114" s="107"/>
      <c r="B114" s="107"/>
      <c r="C114" s="107"/>
      <c r="D114" s="107"/>
      <c r="E114" s="107"/>
      <c r="F114" s="107"/>
      <c r="G114" s="107"/>
      <c r="H114" s="108" t="s">
        <v>72</v>
      </c>
      <c r="I114" s="107" t="s">
        <v>71</v>
      </c>
      <c r="J114" s="107" t="s">
        <v>1</v>
      </c>
      <c r="K114" s="109">
        <v>3962</v>
      </c>
      <c r="L114" s="110">
        <v>198.1</v>
      </c>
      <c r="M114" s="111">
        <f t="shared" si="18"/>
        <v>198.1</v>
      </c>
      <c r="N114" s="112">
        <v>0</v>
      </c>
      <c r="O114" s="109">
        <v>110</v>
      </c>
      <c r="P114" s="110">
        <v>22</v>
      </c>
      <c r="Q114" s="111">
        <f t="shared" si="14"/>
        <v>22</v>
      </c>
      <c r="R114" s="113">
        <v>0</v>
      </c>
      <c r="S114" s="114"/>
    </row>
    <row r="115" spans="1:19" s="115" customFormat="1" ht="24" x14ac:dyDescent="0.2">
      <c r="A115" s="107"/>
      <c r="B115" s="107"/>
      <c r="C115" s="107"/>
      <c r="D115" s="107"/>
      <c r="E115" s="107"/>
      <c r="F115" s="107"/>
      <c r="G115" s="107"/>
      <c r="H115" s="108" t="s">
        <v>72</v>
      </c>
      <c r="I115" s="107" t="s">
        <v>281</v>
      </c>
      <c r="J115" s="107" t="s">
        <v>1</v>
      </c>
      <c r="K115" s="109">
        <v>720</v>
      </c>
      <c r="L115" s="110">
        <v>36</v>
      </c>
      <c r="M115" s="111">
        <v>36</v>
      </c>
      <c r="N115" s="112">
        <v>0</v>
      </c>
      <c r="O115" s="109">
        <v>0</v>
      </c>
      <c r="P115" s="110">
        <v>0</v>
      </c>
      <c r="Q115" s="111">
        <v>0</v>
      </c>
      <c r="R115" s="113">
        <v>0</v>
      </c>
      <c r="S115" s="114"/>
    </row>
    <row r="116" spans="1:19" s="98" customFormat="1" ht="24" x14ac:dyDescent="0.2">
      <c r="A116" s="91"/>
      <c r="B116" s="91"/>
      <c r="C116" s="91"/>
      <c r="D116" s="91"/>
      <c r="E116" s="91"/>
      <c r="F116" s="91"/>
      <c r="G116" s="91"/>
      <c r="H116" s="92" t="s">
        <v>68</v>
      </c>
      <c r="I116" s="91" t="s">
        <v>70</v>
      </c>
      <c r="J116" s="91" t="s">
        <v>1</v>
      </c>
      <c r="K116" s="93">
        <v>1600</v>
      </c>
      <c r="L116" s="94">
        <v>80</v>
      </c>
      <c r="M116" s="95">
        <f t="shared" ref="M116:M147" si="19">L116-N116</f>
        <v>77.599999999999994</v>
      </c>
      <c r="N116" s="96">
        <f t="shared" ref="N116:N137" si="20">L116*$N$4</f>
        <v>2.4</v>
      </c>
      <c r="O116" s="93">
        <v>0</v>
      </c>
      <c r="P116" s="94">
        <v>0</v>
      </c>
      <c r="Q116" s="95">
        <f t="shared" ref="Q116:Q147" si="21">P116-R116</f>
        <v>0</v>
      </c>
      <c r="R116" s="97">
        <f t="shared" ref="R116:R147" si="22">P116*$R$4</f>
        <v>0</v>
      </c>
      <c r="S116" s="99"/>
    </row>
    <row r="117" spans="1:19" s="98" customFormat="1" ht="24" x14ac:dyDescent="0.2">
      <c r="A117" s="91"/>
      <c r="B117" s="91"/>
      <c r="C117" s="91"/>
      <c r="D117" s="91"/>
      <c r="E117" s="91"/>
      <c r="F117" s="91"/>
      <c r="G117" s="91"/>
      <c r="H117" s="92" t="s">
        <v>68</v>
      </c>
      <c r="I117" s="91" t="s">
        <v>69</v>
      </c>
      <c r="J117" s="91" t="s">
        <v>1</v>
      </c>
      <c r="K117" s="93">
        <v>0</v>
      </c>
      <c r="L117" s="94">
        <v>0</v>
      </c>
      <c r="M117" s="95">
        <f t="shared" si="19"/>
        <v>0</v>
      </c>
      <c r="N117" s="96">
        <f t="shared" si="20"/>
        <v>0</v>
      </c>
      <c r="O117" s="93">
        <v>0</v>
      </c>
      <c r="P117" s="94">
        <v>0</v>
      </c>
      <c r="Q117" s="95">
        <f t="shared" si="21"/>
        <v>0</v>
      </c>
      <c r="R117" s="97">
        <f t="shared" si="22"/>
        <v>0</v>
      </c>
      <c r="S117" s="99"/>
    </row>
    <row r="118" spans="1:19" s="98" customFormat="1" ht="24" x14ac:dyDescent="0.2">
      <c r="A118" s="91"/>
      <c r="B118" s="91"/>
      <c r="C118" s="91"/>
      <c r="D118" s="91"/>
      <c r="E118" s="91"/>
      <c r="F118" s="91"/>
      <c r="G118" s="91"/>
      <c r="H118" s="92" t="s">
        <v>68</v>
      </c>
      <c r="I118" s="91" t="s">
        <v>67</v>
      </c>
      <c r="J118" s="91" t="s">
        <v>1</v>
      </c>
      <c r="K118" s="93">
        <v>7820</v>
      </c>
      <c r="L118" s="94">
        <v>391</v>
      </c>
      <c r="M118" s="95">
        <f t="shared" si="19"/>
        <v>379.27</v>
      </c>
      <c r="N118" s="96">
        <f t="shared" si="20"/>
        <v>11.73</v>
      </c>
      <c r="O118" s="93">
        <v>0</v>
      </c>
      <c r="P118" s="94">
        <v>0</v>
      </c>
      <c r="Q118" s="95">
        <f t="shared" si="21"/>
        <v>0</v>
      </c>
      <c r="R118" s="97">
        <f t="shared" si="22"/>
        <v>0</v>
      </c>
      <c r="S118" s="99"/>
    </row>
    <row r="119" spans="1:19" s="98" customFormat="1" ht="24" x14ac:dyDescent="0.2">
      <c r="A119" s="91"/>
      <c r="B119" s="91"/>
      <c r="C119" s="91"/>
      <c r="D119" s="91"/>
      <c r="E119" s="91"/>
      <c r="F119" s="91"/>
      <c r="G119" s="91"/>
      <c r="H119" s="92" t="s">
        <v>55</v>
      </c>
      <c r="I119" s="91" t="s">
        <v>66</v>
      </c>
      <c r="J119" s="91" t="s">
        <v>1</v>
      </c>
      <c r="K119" s="93">
        <v>24416</v>
      </c>
      <c r="L119" s="94">
        <v>1220.8</v>
      </c>
      <c r="M119" s="95">
        <f t="shared" si="19"/>
        <v>1184.1759999999999</v>
      </c>
      <c r="N119" s="96">
        <f t="shared" si="20"/>
        <v>36.623999999999995</v>
      </c>
      <c r="O119" s="93">
        <v>0</v>
      </c>
      <c r="P119" s="94">
        <v>0</v>
      </c>
      <c r="Q119" s="95">
        <f t="shared" si="21"/>
        <v>0</v>
      </c>
      <c r="R119" s="97">
        <f t="shared" si="22"/>
        <v>0</v>
      </c>
      <c r="S119" s="99"/>
    </row>
    <row r="120" spans="1:19" s="98" customFormat="1" ht="24" x14ac:dyDescent="0.2">
      <c r="A120" s="91"/>
      <c r="B120" s="91"/>
      <c r="C120" s="91"/>
      <c r="D120" s="91"/>
      <c r="E120" s="91"/>
      <c r="F120" s="91"/>
      <c r="G120" s="91"/>
      <c r="H120" s="92" t="s">
        <v>55</v>
      </c>
      <c r="I120" s="91" t="s">
        <v>65</v>
      </c>
      <c r="J120" s="91" t="s">
        <v>1</v>
      </c>
      <c r="K120" s="93">
        <v>0</v>
      </c>
      <c r="L120" s="94">
        <v>0</v>
      </c>
      <c r="M120" s="95">
        <f t="shared" si="19"/>
        <v>0</v>
      </c>
      <c r="N120" s="96">
        <f t="shared" si="20"/>
        <v>0</v>
      </c>
      <c r="O120" s="93">
        <v>0</v>
      </c>
      <c r="P120" s="94">
        <v>0</v>
      </c>
      <c r="Q120" s="95">
        <f t="shared" si="21"/>
        <v>0</v>
      </c>
      <c r="R120" s="97">
        <f t="shared" si="22"/>
        <v>0</v>
      </c>
      <c r="S120" s="99"/>
    </row>
    <row r="121" spans="1:19" s="98" customFormat="1" ht="24" x14ac:dyDescent="0.2">
      <c r="A121" s="91"/>
      <c r="B121" s="91"/>
      <c r="C121" s="91"/>
      <c r="D121" s="91"/>
      <c r="E121" s="91"/>
      <c r="F121" s="91"/>
      <c r="G121" s="91"/>
      <c r="H121" s="92" t="s">
        <v>55</v>
      </c>
      <c r="I121" s="91" t="s">
        <v>64</v>
      </c>
      <c r="J121" s="91" t="s">
        <v>1</v>
      </c>
      <c r="K121" s="93">
        <v>12815</v>
      </c>
      <c r="L121" s="94">
        <v>640.75</v>
      </c>
      <c r="M121" s="95">
        <f t="shared" si="19"/>
        <v>621.52750000000003</v>
      </c>
      <c r="N121" s="96">
        <f t="shared" si="20"/>
        <v>19.2225</v>
      </c>
      <c r="O121" s="93">
        <v>0</v>
      </c>
      <c r="P121" s="94">
        <v>0</v>
      </c>
      <c r="Q121" s="95">
        <f t="shared" si="21"/>
        <v>0</v>
      </c>
      <c r="R121" s="97">
        <f t="shared" si="22"/>
        <v>0</v>
      </c>
      <c r="S121" s="99"/>
    </row>
    <row r="122" spans="1:19" s="98" customFormat="1" ht="24" x14ac:dyDescent="0.2">
      <c r="A122" s="91"/>
      <c r="B122" s="91"/>
      <c r="C122" s="91"/>
      <c r="D122" s="91"/>
      <c r="E122" s="91"/>
      <c r="F122" s="91"/>
      <c r="G122" s="91"/>
      <c r="H122" s="92" t="s">
        <v>55</v>
      </c>
      <c r="I122" s="91" t="s">
        <v>63</v>
      </c>
      <c r="J122" s="91" t="s">
        <v>1</v>
      </c>
      <c r="K122" s="93">
        <v>12528</v>
      </c>
      <c r="L122" s="94">
        <v>626.4</v>
      </c>
      <c r="M122" s="95">
        <f t="shared" si="19"/>
        <v>607.60799999999995</v>
      </c>
      <c r="N122" s="96">
        <f t="shared" si="20"/>
        <v>18.791999999999998</v>
      </c>
      <c r="O122" s="93">
        <v>0</v>
      </c>
      <c r="P122" s="94">
        <v>0</v>
      </c>
      <c r="Q122" s="95">
        <f t="shared" si="21"/>
        <v>0</v>
      </c>
      <c r="R122" s="97">
        <f t="shared" si="22"/>
        <v>0</v>
      </c>
      <c r="S122" s="99"/>
    </row>
    <row r="123" spans="1:19" s="98" customFormat="1" ht="24" x14ac:dyDescent="0.2">
      <c r="A123" s="91"/>
      <c r="B123" s="91"/>
      <c r="C123" s="91"/>
      <c r="D123" s="91"/>
      <c r="E123" s="91"/>
      <c r="F123" s="91"/>
      <c r="G123" s="91"/>
      <c r="H123" s="92" t="s">
        <v>55</v>
      </c>
      <c r="I123" s="91" t="s">
        <v>62</v>
      </c>
      <c r="J123" s="91" t="s">
        <v>1</v>
      </c>
      <c r="K123" s="93">
        <v>5652</v>
      </c>
      <c r="L123" s="94">
        <v>282.60000000000002</v>
      </c>
      <c r="M123" s="95">
        <f t="shared" si="19"/>
        <v>274.12200000000001</v>
      </c>
      <c r="N123" s="96">
        <f t="shared" si="20"/>
        <v>8.4779999999999998</v>
      </c>
      <c r="O123" s="93">
        <v>0</v>
      </c>
      <c r="P123" s="94">
        <v>0</v>
      </c>
      <c r="Q123" s="95">
        <f t="shared" si="21"/>
        <v>0</v>
      </c>
      <c r="R123" s="97">
        <f t="shared" si="22"/>
        <v>0</v>
      </c>
      <c r="S123" s="99"/>
    </row>
    <row r="124" spans="1:19" s="98" customFormat="1" ht="24" x14ac:dyDescent="0.2">
      <c r="A124" s="91"/>
      <c r="B124" s="91"/>
      <c r="C124" s="91"/>
      <c r="D124" s="91"/>
      <c r="E124" s="91"/>
      <c r="F124" s="91"/>
      <c r="G124" s="91"/>
      <c r="H124" s="92" t="s">
        <v>55</v>
      </c>
      <c r="I124" s="91" t="s">
        <v>61</v>
      </c>
      <c r="J124" s="91" t="s">
        <v>1</v>
      </c>
      <c r="K124" s="93">
        <v>4037</v>
      </c>
      <c r="L124" s="94">
        <v>201.85</v>
      </c>
      <c r="M124" s="95">
        <f t="shared" si="19"/>
        <v>195.7945</v>
      </c>
      <c r="N124" s="96">
        <f t="shared" si="20"/>
        <v>6.0554999999999994</v>
      </c>
      <c r="O124" s="93">
        <v>0</v>
      </c>
      <c r="P124" s="94">
        <v>0</v>
      </c>
      <c r="Q124" s="95">
        <f t="shared" si="21"/>
        <v>0</v>
      </c>
      <c r="R124" s="97">
        <f t="shared" si="22"/>
        <v>0</v>
      </c>
      <c r="S124" s="99"/>
    </row>
    <row r="125" spans="1:19" s="98" customFormat="1" ht="24" x14ac:dyDescent="0.2">
      <c r="A125" s="91"/>
      <c r="B125" s="91"/>
      <c r="C125" s="91"/>
      <c r="D125" s="91"/>
      <c r="E125" s="91"/>
      <c r="F125" s="91"/>
      <c r="G125" s="91"/>
      <c r="H125" s="92" t="s">
        <v>55</v>
      </c>
      <c r="I125" s="91" t="s">
        <v>60</v>
      </c>
      <c r="J125" s="91" t="s">
        <v>1</v>
      </c>
      <c r="K125" s="93">
        <v>7421</v>
      </c>
      <c r="L125" s="94">
        <v>371.05</v>
      </c>
      <c r="M125" s="95">
        <f t="shared" si="19"/>
        <v>359.91849999999999</v>
      </c>
      <c r="N125" s="96">
        <f t="shared" si="20"/>
        <v>11.131499999999999</v>
      </c>
      <c r="O125" s="93">
        <v>0</v>
      </c>
      <c r="P125" s="94">
        <v>0</v>
      </c>
      <c r="Q125" s="95">
        <f t="shared" si="21"/>
        <v>0</v>
      </c>
      <c r="R125" s="97">
        <f t="shared" si="22"/>
        <v>0</v>
      </c>
      <c r="S125" s="99"/>
    </row>
    <row r="126" spans="1:19" s="98" customFormat="1" ht="24" x14ac:dyDescent="0.2">
      <c r="A126" s="91"/>
      <c r="B126" s="91"/>
      <c r="C126" s="91"/>
      <c r="D126" s="91"/>
      <c r="E126" s="91"/>
      <c r="F126" s="91"/>
      <c r="G126" s="91"/>
      <c r="H126" s="92" t="s">
        <v>55</v>
      </c>
      <c r="I126" s="91" t="s">
        <v>59</v>
      </c>
      <c r="J126" s="91" t="s">
        <v>1</v>
      </c>
      <c r="K126" s="93">
        <v>145</v>
      </c>
      <c r="L126" s="94">
        <v>7.25</v>
      </c>
      <c r="M126" s="95">
        <f t="shared" si="19"/>
        <v>7.0324999999999998</v>
      </c>
      <c r="N126" s="96">
        <f t="shared" si="20"/>
        <v>0.2175</v>
      </c>
      <c r="O126" s="93">
        <v>0</v>
      </c>
      <c r="P126" s="94">
        <v>0</v>
      </c>
      <c r="Q126" s="95">
        <f t="shared" si="21"/>
        <v>0</v>
      </c>
      <c r="R126" s="97">
        <f t="shared" si="22"/>
        <v>0</v>
      </c>
      <c r="S126" s="99"/>
    </row>
    <row r="127" spans="1:19" s="98" customFormat="1" ht="24" x14ac:dyDescent="0.2">
      <c r="A127" s="91"/>
      <c r="B127" s="91"/>
      <c r="C127" s="91"/>
      <c r="D127" s="91"/>
      <c r="E127" s="91"/>
      <c r="F127" s="91"/>
      <c r="G127" s="91"/>
      <c r="H127" s="92" t="s">
        <v>55</v>
      </c>
      <c r="I127" s="91" t="s">
        <v>58</v>
      </c>
      <c r="J127" s="91" t="s">
        <v>1</v>
      </c>
      <c r="K127" s="93">
        <v>6630</v>
      </c>
      <c r="L127" s="94">
        <v>331.5</v>
      </c>
      <c r="M127" s="95">
        <f t="shared" si="19"/>
        <v>321.55500000000001</v>
      </c>
      <c r="N127" s="96">
        <f t="shared" si="20"/>
        <v>9.9450000000000003</v>
      </c>
      <c r="O127" s="93">
        <v>0</v>
      </c>
      <c r="P127" s="94">
        <v>0</v>
      </c>
      <c r="Q127" s="95">
        <f t="shared" si="21"/>
        <v>0</v>
      </c>
      <c r="R127" s="97">
        <f t="shared" si="22"/>
        <v>0</v>
      </c>
      <c r="S127" s="99"/>
    </row>
    <row r="128" spans="1:19" s="98" customFormat="1" ht="24" x14ac:dyDescent="0.2">
      <c r="A128" s="91"/>
      <c r="B128" s="91"/>
      <c r="C128" s="91"/>
      <c r="D128" s="91"/>
      <c r="E128" s="91"/>
      <c r="F128" s="91"/>
      <c r="G128" s="91"/>
      <c r="H128" s="92" t="s">
        <v>55</v>
      </c>
      <c r="I128" s="91" t="s">
        <v>57</v>
      </c>
      <c r="J128" s="91" t="s">
        <v>1</v>
      </c>
      <c r="K128" s="93">
        <v>12906</v>
      </c>
      <c r="L128" s="94">
        <v>645.29999999999995</v>
      </c>
      <c r="M128" s="95">
        <f t="shared" si="19"/>
        <v>625.94099999999992</v>
      </c>
      <c r="N128" s="96">
        <f t="shared" si="20"/>
        <v>19.358999999999998</v>
      </c>
      <c r="O128" s="93">
        <v>0</v>
      </c>
      <c r="P128" s="94">
        <v>0</v>
      </c>
      <c r="Q128" s="95">
        <f t="shared" si="21"/>
        <v>0</v>
      </c>
      <c r="R128" s="97">
        <f t="shared" si="22"/>
        <v>0</v>
      </c>
      <c r="S128" s="99"/>
    </row>
    <row r="129" spans="1:19" s="98" customFormat="1" ht="24" x14ac:dyDescent="0.2">
      <c r="A129" s="91"/>
      <c r="B129" s="91"/>
      <c r="C129" s="91"/>
      <c r="D129" s="91"/>
      <c r="E129" s="91"/>
      <c r="F129" s="91"/>
      <c r="G129" s="91"/>
      <c r="H129" s="92" t="s">
        <v>55</v>
      </c>
      <c r="I129" s="91" t="s">
        <v>56</v>
      </c>
      <c r="J129" s="91" t="s">
        <v>1</v>
      </c>
      <c r="K129" s="93">
        <v>10078</v>
      </c>
      <c r="L129" s="94">
        <v>503.9</v>
      </c>
      <c r="M129" s="95">
        <f t="shared" si="19"/>
        <v>488.78299999999996</v>
      </c>
      <c r="N129" s="96">
        <f t="shared" si="20"/>
        <v>15.116999999999999</v>
      </c>
      <c r="O129" s="93">
        <v>0</v>
      </c>
      <c r="P129" s="94">
        <v>0</v>
      </c>
      <c r="Q129" s="95">
        <f t="shared" si="21"/>
        <v>0</v>
      </c>
      <c r="R129" s="97">
        <f t="shared" si="22"/>
        <v>0</v>
      </c>
      <c r="S129" s="99"/>
    </row>
    <row r="130" spans="1:19" s="98" customFormat="1" ht="24" x14ac:dyDescent="0.2">
      <c r="A130" s="91"/>
      <c r="B130" s="91"/>
      <c r="C130" s="91"/>
      <c r="D130" s="91"/>
      <c r="E130" s="91"/>
      <c r="F130" s="91"/>
      <c r="G130" s="91"/>
      <c r="H130" s="92" t="s">
        <v>55</v>
      </c>
      <c r="I130" s="91" t="s">
        <v>54</v>
      </c>
      <c r="J130" s="91" t="s">
        <v>1</v>
      </c>
      <c r="K130" s="93">
        <v>1050</v>
      </c>
      <c r="L130" s="94">
        <v>52.5</v>
      </c>
      <c r="M130" s="95">
        <f t="shared" si="19"/>
        <v>50.924999999999997</v>
      </c>
      <c r="N130" s="96">
        <f t="shared" si="20"/>
        <v>1.575</v>
      </c>
      <c r="O130" s="93">
        <v>0</v>
      </c>
      <c r="P130" s="94">
        <v>0</v>
      </c>
      <c r="Q130" s="95">
        <f t="shared" si="21"/>
        <v>0</v>
      </c>
      <c r="R130" s="97">
        <f t="shared" si="22"/>
        <v>0</v>
      </c>
      <c r="S130" s="99"/>
    </row>
    <row r="131" spans="1:19" s="98" customFormat="1" ht="24" x14ac:dyDescent="0.2">
      <c r="A131" s="91"/>
      <c r="B131" s="91"/>
      <c r="C131" s="91"/>
      <c r="D131" s="91"/>
      <c r="E131" s="91"/>
      <c r="F131" s="91"/>
      <c r="G131" s="91"/>
      <c r="H131" s="92" t="s">
        <v>51</v>
      </c>
      <c r="I131" s="91" t="s">
        <v>53</v>
      </c>
      <c r="J131" s="91" t="s">
        <v>1</v>
      </c>
      <c r="K131" s="93">
        <v>3734</v>
      </c>
      <c r="L131" s="94">
        <v>186.7</v>
      </c>
      <c r="M131" s="95">
        <f t="shared" si="19"/>
        <v>181.09899999999999</v>
      </c>
      <c r="N131" s="96">
        <f t="shared" si="20"/>
        <v>5.6009999999999991</v>
      </c>
      <c r="O131" s="93">
        <v>0</v>
      </c>
      <c r="P131" s="94">
        <v>0</v>
      </c>
      <c r="Q131" s="95">
        <f t="shared" si="21"/>
        <v>0</v>
      </c>
      <c r="R131" s="97">
        <f t="shared" si="22"/>
        <v>0</v>
      </c>
      <c r="S131" s="99"/>
    </row>
    <row r="132" spans="1:19" s="98" customFormat="1" ht="24" x14ac:dyDescent="0.2">
      <c r="A132" s="91"/>
      <c r="B132" s="91"/>
      <c r="C132" s="91"/>
      <c r="D132" s="91"/>
      <c r="E132" s="91"/>
      <c r="F132" s="91"/>
      <c r="G132" s="91"/>
      <c r="H132" s="92" t="s">
        <v>51</v>
      </c>
      <c r="I132" s="91" t="s">
        <v>52</v>
      </c>
      <c r="J132" s="91" t="s">
        <v>1</v>
      </c>
      <c r="K132" s="93">
        <v>4090</v>
      </c>
      <c r="L132" s="94">
        <v>204.5</v>
      </c>
      <c r="M132" s="95">
        <f t="shared" si="19"/>
        <v>198.36500000000001</v>
      </c>
      <c r="N132" s="96">
        <f t="shared" si="20"/>
        <v>6.1349999999999998</v>
      </c>
      <c r="O132" s="93">
        <v>0</v>
      </c>
      <c r="P132" s="94">
        <v>0</v>
      </c>
      <c r="Q132" s="95">
        <f t="shared" si="21"/>
        <v>0</v>
      </c>
      <c r="R132" s="97">
        <f t="shared" si="22"/>
        <v>0</v>
      </c>
      <c r="S132" s="99"/>
    </row>
    <row r="133" spans="1:19" s="98" customFormat="1" ht="24" x14ac:dyDescent="0.2">
      <c r="A133" s="91"/>
      <c r="B133" s="91"/>
      <c r="C133" s="91"/>
      <c r="D133" s="91"/>
      <c r="E133" s="91"/>
      <c r="F133" s="91"/>
      <c r="G133" s="91"/>
      <c r="H133" s="92" t="s">
        <v>51</v>
      </c>
      <c r="I133" s="91" t="s">
        <v>50</v>
      </c>
      <c r="J133" s="91" t="s">
        <v>1</v>
      </c>
      <c r="K133" s="93">
        <v>3520</v>
      </c>
      <c r="L133" s="94">
        <v>176</v>
      </c>
      <c r="M133" s="95">
        <f t="shared" si="19"/>
        <v>170.72</v>
      </c>
      <c r="N133" s="96">
        <f t="shared" si="20"/>
        <v>5.2799999999999994</v>
      </c>
      <c r="O133" s="93">
        <v>0</v>
      </c>
      <c r="P133" s="94">
        <v>0</v>
      </c>
      <c r="Q133" s="95">
        <f t="shared" si="21"/>
        <v>0</v>
      </c>
      <c r="R133" s="97">
        <f t="shared" si="22"/>
        <v>0</v>
      </c>
      <c r="S133" s="99"/>
    </row>
    <row r="134" spans="1:19" s="115" customFormat="1" ht="24" x14ac:dyDescent="0.2">
      <c r="A134" s="107"/>
      <c r="B134" s="107"/>
      <c r="C134" s="107"/>
      <c r="D134" s="107"/>
      <c r="E134" s="107"/>
      <c r="F134" s="107"/>
      <c r="G134" s="107"/>
      <c r="H134" s="108" t="s">
        <v>49</v>
      </c>
      <c r="I134" s="107" t="s">
        <v>48</v>
      </c>
      <c r="J134" s="107" t="s">
        <v>1</v>
      </c>
      <c r="K134" s="109">
        <v>1178</v>
      </c>
      <c r="L134" s="110">
        <v>58.9</v>
      </c>
      <c r="M134" s="111">
        <f t="shared" si="19"/>
        <v>57.132999999999996</v>
      </c>
      <c r="N134" s="112">
        <f t="shared" si="20"/>
        <v>1.7669999999999999</v>
      </c>
      <c r="O134" s="109">
        <v>0</v>
      </c>
      <c r="P134" s="110">
        <v>0</v>
      </c>
      <c r="Q134" s="111">
        <f t="shared" si="21"/>
        <v>0</v>
      </c>
      <c r="R134" s="113">
        <f t="shared" si="22"/>
        <v>0</v>
      </c>
      <c r="S134" s="114"/>
    </row>
    <row r="135" spans="1:19" s="98" customFormat="1" ht="24" x14ac:dyDescent="0.2">
      <c r="A135" s="91"/>
      <c r="B135" s="91"/>
      <c r="C135" s="91"/>
      <c r="D135" s="91"/>
      <c r="E135" s="91"/>
      <c r="F135" s="91"/>
      <c r="G135" s="91"/>
      <c r="H135" s="92" t="s">
        <v>47</v>
      </c>
      <c r="I135" s="91" t="s">
        <v>46</v>
      </c>
      <c r="J135" s="91" t="s">
        <v>1</v>
      </c>
      <c r="K135" s="93">
        <v>10900</v>
      </c>
      <c r="L135" s="94">
        <v>545</v>
      </c>
      <c r="M135" s="95">
        <f t="shared" si="19"/>
        <v>528.65</v>
      </c>
      <c r="N135" s="96">
        <f t="shared" si="20"/>
        <v>16.349999999999998</v>
      </c>
      <c r="O135" s="93">
        <v>0</v>
      </c>
      <c r="P135" s="94">
        <v>0</v>
      </c>
      <c r="Q135" s="95">
        <f t="shared" si="21"/>
        <v>0</v>
      </c>
      <c r="R135" s="97">
        <f t="shared" si="22"/>
        <v>0</v>
      </c>
      <c r="S135" s="99"/>
    </row>
    <row r="136" spans="1:19" s="137" customFormat="1" ht="30" x14ac:dyDescent="0.25">
      <c r="A136" s="129"/>
      <c r="B136" s="129"/>
      <c r="C136" s="129"/>
      <c r="D136" s="129"/>
      <c r="E136" s="129"/>
      <c r="F136" s="129"/>
      <c r="G136" s="129"/>
      <c r="H136" s="130" t="s">
        <v>45</v>
      </c>
      <c r="I136" s="129" t="s">
        <v>44</v>
      </c>
      <c r="J136" s="129" t="s">
        <v>1</v>
      </c>
      <c r="K136" s="131">
        <v>620</v>
      </c>
      <c r="L136" s="132">
        <v>31</v>
      </c>
      <c r="M136" s="133">
        <f t="shared" si="19"/>
        <v>31</v>
      </c>
      <c r="N136" s="134">
        <v>0</v>
      </c>
      <c r="O136" s="131">
        <v>0</v>
      </c>
      <c r="P136" s="132">
        <v>0</v>
      </c>
      <c r="Q136" s="133">
        <f t="shared" si="21"/>
        <v>0</v>
      </c>
      <c r="R136" s="135">
        <f t="shared" si="22"/>
        <v>0</v>
      </c>
      <c r="S136" s="136"/>
    </row>
    <row r="137" spans="1:19" s="115" customFormat="1" ht="24" x14ac:dyDescent="0.2">
      <c r="A137" s="107"/>
      <c r="B137" s="107"/>
      <c r="C137" s="107"/>
      <c r="D137" s="107"/>
      <c r="E137" s="107"/>
      <c r="F137" s="107"/>
      <c r="G137" s="107"/>
      <c r="H137" s="108" t="s">
        <v>144</v>
      </c>
      <c r="I137" s="107" t="s">
        <v>43</v>
      </c>
      <c r="J137" s="107" t="s">
        <v>1</v>
      </c>
      <c r="K137" s="109">
        <v>7560</v>
      </c>
      <c r="L137" s="110">
        <v>378</v>
      </c>
      <c r="M137" s="111">
        <f t="shared" si="19"/>
        <v>366.66</v>
      </c>
      <c r="N137" s="112">
        <f t="shared" si="20"/>
        <v>11.34</v>
      </c>
      <c r="O137" s="109">
        <v>0</v>
      </c>
      <c r="P137" s="110">
        <v>0</v>
      </c>
      <c r="Q137" s="111">
        <f t="shared" si="21"/>
        <v>0</v>
      </c>
      <c r="R137" s="113">
        <f t="shared" si="22"/>
        <v>0</v>
      </c>
      <c r="S137" s="114"/>
    </row>
    <row r="138" spans="1:19" s="115" customFormat="1" ht="24" x14ac:dyDescent="0.2">
      <c r="A138" s="107"/>
      <c r="B138" s="107"/>
      <c r="C138" s="107"/>
      <c r="D138" s="107"/>
      <c r="E138" s="107"/>
      <c r="F138" s="107"/>
      <c r="G138" s="107"/>
      <c r="H138" s="108" t="s">
        <v>40</v>
      </c>
      <c r="I138" s="107" t="s">
        <v>42</v>
      </c>
      <c r="J138" s="107" t="s">
        <v>1</v>
      </c>
      <c r="K138" s="109">
        <v>9570</v>
      </c>
      <c r="L138" s="110">
        <v>478.5</v>
      </c>
      <c r="M138" s="111">
        <f t="shared" si="19"/>
        <v>478.5</v>
      </c>
      <c r="N138" s="112">
        <v>0</v>
      </c>
      <c r="O138" s="109">
        <v>0</v>
      </c>
      <c r="P138" s="110">
        <v>0</v>
      </c>
      <c r="Q138" s="111">
        <f t="shared" si="21"/>
        <v>0</v>
      </c>
      <c r="R138" s="113">
        <f t="shared" si="22"/>
        <v>0</v>
      </c>
      <c r="S138" s="114"/>
    </row>
    <row r="139" spans="1:19" s="115" customFormat="1" ht="24" x14ac:dyDescent="0.2">
      <c r="A139" s="107"/>
      <c r="B139" s="107"/>
      <c r="C139" s="107"/>
      <c r="D139" s="107"/>
      <c r="E139" s="107"/>
      <c r="F139" s="107"/>
      <c r="G139" s="107"/>
      <c r="H139" s="108" t="s">
        <v>40</v>
      </c>
      <c r="I139" s="107" t="s">
        <v>41</v>
      </c>
      <c r="J139" s="107" t="s">
        <v>1</v>
      </c>
      <c r="K139" s="109">
        <v>10943</v>
      </c>
      <c r="L139" s="110">
        <v>547.15</v>
      </c>
      <c r="M139" s="111">
        <f t="shared" si="19"/>
        <v>547.15</v>
      </c>
      <c r="N139" s="112">
        <v>0</v>
      </c>
      <c r="O139" s="109">
        <v>0</v>
      </c>
      <c r="P139" s="110">
        <v>0</v>
      </c>
      <c r="Q139" s="111">
        <f t="shared" si="21"/>
        <v>0</v>
      </c>
      <c r="R139" s="113">
        <f t="shared" si="22"/>
        <v>0</v>
      </c>
      <c r="S139" s="114"/>
    </row>
    <row r="140" spans="1:19" s="115" customFormat="1" ht="24" x14ac:dyDescent="0.2">
      <c r="A140" s="107"/>
      <c r="B140" s="107"/>
      <c r="C140" s="107"/>
      <c r="D140" s="107"/>
      <c r="E140" s="107"/>
      <c r="F140" s="107"/>
      <c r="G140" s="107"/>
      <c r="H140" s="108" t="s">
        <v>40</v>
      </c>
      <c r="I140" s="107" t="s">
        <v>39</v>
      </c>
      <c r="J140" s="107" t="s">
        <v>1</v>
      </c>
      <c r="K140" s="109">
        <v>16248</v>
      </c>
      <c r="L140" s="110">
        <v>812.4</v>
      </c>
      <c r="M140" s="111">
        <f t="shared" si="19"/>
        <v>812.4</v>
      </c>
      <c r="N140" s="112">
        <v>0</v>
      </c>
      <c r="O140" s="109">
        <v>0</v>
      </c>
      <c r="P140" s="110">
        <v>0</v>
      </c>
      <c r="Q140" s="111">
        <f t="shared" si="21"/>
        <v>0</v>
      </c>
      <c r="R140" s="113">
        <f t="shared" si="22"/>
        <v>0</v>
      </c>
      <c r="S140" s="114"/>
    </row>
    <row r="141" spans="1:19" s="115" customFormat="1" ht="24" x14ac:dyDescent="0.2">
      <c r="A141" s="107"/>
      <c r="B141" s="107"/>
      <c r="C141" s="107"/>
      <c r="D141" s="107"/>
      <c r="E141" s="107"/>
      <c r="F141" s="107"/>
      <c r="G141" s="107"/>
      <c r="H141" s="108" t="s">
        <v>37</v>
      </c>
      <c r="I141" s="107" t="s">
        <v>38</v>
      </c>
      <c r="J141" s="107" t="s">
        <v>1</v>
      </c>
      <c r="K141" s="109">
        <v>3480</v>
      </c>
      <c r="L141" s="110">
        <v>174</v>
      </c>
      <c r="M141" s="111">
        <f t="shared" si="19"/>
        <v>168.78</v>
      </c>
      <c r="N141" s="112">
        <f>L141*$N$4</f>
        <v>5.22</v>
      </c>
      <c r="O141" s="109">
        <v>38776.85</v>
      </c>
      <c r="P141" s="110">
        <v>7755.37</v>
      </c>
      <c r="Q141" s="111">
        <f t="shared" si="21"/>
        <v>7522.7088999999996</v>
      </c>
      <c r="R141" s="113">
        <f t="shared" si="22"/>
        <v>232.66109999999998</v>
      </c>
      <c r="S141" s="114"/>
    </row>
    <row r="142" spans="1:19" s="98" customFormat="1" ht="24" x14ac:dyDescent="0.2">
      <c r="A142" s="91"/>
      <c r="B142" s="91"/>
      <c r="C142" s="91"/>
      <c r="D142" s="91"/>
      <c r="E142" s="91"/>
      <c r="F142" s="91"/>
      <c r="G142" s="91"/>
      <c r="H142" s="92" t="s">
        <v>37</v>
      </c>
      <c r="I142" s="91" t="s">
        <v>36</v>
      </c>
      <c r="J142" s="91" t="s">
        <v>1</v>
      </c>
      <c r="K142" s="93">
        <v>390</v>
      </c>
      <c r="L142" s="94">
        <v>19.5</v>
      </c>
      <c r="M142" s="95">
        <f t="shared" si="19"/>
        <v>18.914999999999999</v>
      </c>
      <c r="N142" s="96">
        <f>L142*$N$4</f>
        <v>0.58499999999999996</v>
      </c>
      <c r="O142" s="93">
        <v>25566.07</v>
      </c>
      <c r="P142" s="94">
        <v>5113.21</v>
      </c>
      <c r="Q142" s="95">
        <f t="shared" si="21"/>
        <v>4959.8136999999997</v>
      </c>
      <c r="R142" s="97">
        <f t="shared" si="22"/>
        <v>153.3963</v>
      </c>
      <c r="S142" s="99"/>
    </row>
    <row r="143" spans="1:19" s="98" customFormat="1" ht="24" x14ac:dyDescent="0.2">
      <c r="A143" s="91"/>
      <c r="B143" s="91"/>
      <c r="C143" s="91"/>
      <c r="D143" s="91"/>
      <c r="E143" s="91"/>
      <c r="F143" s="91"/>
      <c r="G143" s="91"/>
      <c r="H143" s="92" t="s">
        <v>35</v>
      </c>
      <c r="I143" s="91" t="s">
        <v>34</v>
      </c>
      <c r="J143" s="91" t="s">
        <v>1</v>
      </c>
      <c r="K143" s="93">
        <v>0</v>
      </c>
      <c r="L143" s="94">
        <v>0</v>
      </c>
      <c r="M143" s="95">
        <f t="shared" si="19"/>
        <v>0</v>
      </c>
      <c r="N143" s="96">
        <f>L143*$N$4</f>
        <v>0</v>
      </c>
      <c r="O143" s="93">
        <v>0</v>
      </c>
      <c r="P143" s="94">
        <v>0</v>
      </c>
      <c r="Q143" s="95">
        <f t="shared" si="21"/>
        <v>0</v>
      </c>
      <c r="R143" s="97">
        <f t="shared" si="22"/>
        <v>0</v>
      </c>
      <c r="S143" s="99"/>
    </row>
    <row r="144" spans="1:19" s="98" customFormat="1" ht="24" x14ac:dyDescent="0.2">
      <c r="A144" s="91"/>
      <c r="B144" s="91"/>
      <c r="C144" s="91"/>
      <c r="D144" s="91"/>
      <c r="E144" s="91"/>
      <c r="F144" s="91"/>
      <c r="G144" s="91"/>
      <c r="H144" s="92" t="s">
        <v>33</v>
      </c>
      <c r="I144" s="91" t="s">
        <v>32</v>
      </c>
      <c r="J144" s="91" t="s">
        <v>1</v>
      </c>
      <c r="K144" s="93">
        <v>543</v>
      </c>
      <c r="L144" s="94">
        <v>27.15</v>
      </c>
      <c r="M144" s="95">
        <f t="shared" si="19"/>
        <v>27.15</v>
      </c>
      <c r="N144" s="96">
        <v>0</v>
      </c>
      <c r="O144" s="93">
        <v>0</v>
      </c>
      <c r="P144" s="94">
        <v>0</v>
      </c>
      <c r="Q144" s="95">
        <f t="shared" si="21"/>
        <v>0</v>
      </c>
      <c r="R144" s="97">
        <f t="shared" si="22"/>
        <v>0</v>
      </c>
      <c r="S144" s="99"/>
    </row>
    <row r="145" spans="1:19" s="115" customFormat="1" ht="24" x14ac:dyDescent="0.2">
      <c r="A145" s="107"/>
      <c r="B145" s="107"/>
      <c r="C145" s="107"/>
      <c r="D145" s="107"/>
      <c r="E145" s="107"/>
      <c r="F145" s="107"/>
      <c r="G145" s="107"/>
      <c r="H145" s="108" t="s">
        <v>30</v>
      </c>
      <c r="I145" s="107" t="s">
        <v>31</v>
      </c>
      <c r="J145" s="107" t="s">
        <v>1</v>
      </c>
      <c r="K145" s="109">
        <v>2675</v>
      </c>
      <c r="L145" s="110">
        <v>133.75</v>
      </c>
      <c r="M145" s="111">
        <f t="shared" si="19"/>
        <v>133.75</v>
      </c>
      <c r="N145" s="112">
        <v>0</v>
      </c>
      <c r="O145" s="109">
        <v>0</v>
      </c>
      <c r="P145" s="110">
        <v>0</v>
      </c>
      <c r="Q145" s="111">
        <f t="shared" si="21"/>
        <v>0</v>
      </c>
      <c r="R145" s="113">
        <f t="shared" si="22"/>
        <v>0</v>
      </c>
      <c r="S145" s="114"/>
    </row>
    <row r="146" spans="1:19" s="115" customFormat="1" ht="24" x14ac:dyDescent="0.2">
      <c r="A146" s="107"/>
      <c r="B146" s="107"/>
      <c r="C146" s="107"/>
      <c r="D146" s="107"/>
      <c r="E146" s="107"/>
      <c r="F146" s="107"/>
      <c r="G146" s="107"/>
      <c r="H146" s="108" t="s">
        <v>30</v>
      </c>
      <c r="I146" s="107" t="s">
        <v>29</v>
      </c>
      <c r="J146" s="107" t="s">
        <v>1</v>
      </c>
      <c r="K146" s="109">
        <v>4524</v>
      </c>
      <c r="L146" s="110">
        <v>226.2</v>
      </c>
      <c r="M146" s="111">
        <f t="shared" si="19"/>
        <v>226.2</v>
      </c>
      <c r="N146" s="112">
        <v>0</v>
      </c>
      <c r="O146" s="109">
        <v>0</v>
      </c>
      <c r="P146" s="110">
        <v>0</v>
      </c>
      <c r="Q146" s="111">
        <f t="shared" si="21"/>
        <v>0</v>
      </c>
      <c r="R146" s="113">
        <f t="shared" si="22"/>
        <v>0</v>
      </c>
      <c r="S146" s="114"/>
    </row>
    <row r="147" spans="1:19" s="115" customFormat="1" ht="24" x14ac:dyDescent="0.2">
      <c r="A147" s="107"/>
      <c r="B147" s="107"/>
      <c r="C147" s="107"/>
      <c r="D147" s="107"/>
      <c r="E147" s="107"/>
      <c r="F147" s="107"/>
      <c r="G147" s="107"/>
      <c r="H147" s="108" t="s">
        <v>27</v>
      </c>
      <c r="I147" s="107" t="s">
        <v>28</v>
      </c>
      <c r="J147" s="107" t="s">
        <v>1</v>
      </c>
      <c r="K147" s="109">
        <v>1347</v>
      </c>
      <c r="L147" s="110">
        <v>67.349999999999994</v>
      </c>
      <c r="M147" s="111">
        <f t="shared" si="19"/>
        <v>65.329499999999996</v>
      </c>
      <c r="N147" s="112">
        <f t="shared" ref="N147:N166" si="23">L147*$N$4</f>
        <v>2.0204999999999997</v>
      </c>
      <c r="O147" s="109">
        <v>4194</v>
      </c>
      <c r="P147" s="110">
        <v>838.8</v>
      </c>
      <c r="Q147" s="111">
        <f t="shared" si="21"/>
        <v>813.63599999999997</v>
      </c>
      <c r="R147" s="113">
        <f t="shared" si="22"/>
        <v>25.163999999999998</v>
      </c>
      <c r="S147" s="114"/>
    </row>
    <row r="148" spans="1:19" s="98" customFormat="1" ht="24" x14ac:dyDescent="0.2">
      <c r="A148" s="91"/>
      <c r="B148" s="91"/>
      <c r="C148" s="91"/>
      <c r="D148" s="91"/>
      <c r="E148" s="91"/>
      <c r="F148" s="91"/>
      <c r="G148" s="91"/>
      <c r="H148" s="92" t="s">
        <v>27</v>
      </c>
      <c r="I148" s="91" t="s">
        <v>26</v>
      </c>
      <c r="J148" s="91" t="s">
        <v>1</v>
      </c>
      <c r="K148" s="93">
        <v>737</v>
      </c>
      <c r="L148" s="94">
        <v>36.840000000000003</v>
      </c>
      <c r="M148" s="95">
        <f t="shared" ref="M148:M179" si="24">L148-N148</f>
        <v>35.734800000000007</v>
      </c>
      <c r="N148" s="96">
        <f t="shared" si="23"/>
        <v>1.1052</v>
      </c>
      <c r="O148" s="93">
        <v>19813</v>
      </c>
      <c r="P148" s="94">
        <v>3962.6</v>
      </c>
      <c r="Q148" s="95">
        <f t="shared" ref="Q148:Q179" si="25">P148-R148</f>
        <v>3843.7219999999998</v>
      </c>
      <c r="R148" s="97">
        <f t="shared" ref="R148:R179" si="26">P148*$R$4</f>
        <v>118.87799999999999</v>
      </c>
      <c r="S148" s="99"/>
    </row>
    <row r="149" spans="1:19" s="98" customFormat="1" ht="24" x14ac:dyDescent="0.2">
      <c r="A149" s="91"/>
      <c r="B149" s="91"/>
      <c r="C149" s="91"/>
      <c r="D149" s="91"/>
      <c r="E149" s="91"/>
      <c r="F149" s="91"/>
      <c r="G149" s="91"/>
      <c r="H149" s="92" t="s">
        <v>25</v>
      </c>
      <c r="I149" s="91" t="s">
        <v>24</v>
      </c>
      <c r="J149" s="91" t="s">
        <v>1</v>
      </c>
      <c r="K149" s="93">
        <v>6095</v>
      </c>
      <c r="L149" s="94">
        <v>304.75</v>
      </c>
      <c r="M149" s="95">
        <f t="shared" si="24"/>
        <v>295.60750000000002</v>
      </c>
      <c r="N149" s="96">
        <f t="shared" si="23"/>
        <v>9.1425000000000001</v>
      </c>
      <c r="O149" s="93">
        <v>0</v>
      </c>
      <c r="P149" s="94">
        <v>0</v>
      </c>
      <c r="Q149" s="95">
        <f t="shared" si="25"/>
        <v>0</v>
      </c>
      <c r="R149" s="97">
        <f t="shared" si="26"/>
        <v>0</v>
      </c>
      <c r="S149" s="99"/>
    </row>
    <row r="150" spans="1:19" s="98" customFormat="1" ht="24" x14ac:dyDescent="0.2">
      <c r="A150" s="91"/>
      <c r="B150" s="91"/>
      <c r="C150" s="91"/>
      <c r="D150" s="91"/>
      <c r="E150" s="91"/>
      <c r="F150" s="91"/>
      <c r="G150" s="91"/>
      <c r="H150" s="92" t="s">
        <v>23</v>
      </c>
      <c r="I150" s="91" t="s">
        <v>22</v>
      </c>
      <c r="J150" s="91" t="s">
        <v>1</v>
      </c>
      <c r="K150" s="93">
        <v>19520</v>
      </c>
      <c r="L150" s="94">
        <v>976</v>
      </c>
      <c r="M150" s="95">
        <f t="shared" si="24"/>
        <v>946.72</v>
      </c>
      <c r="N150" s="96">
        <f t="shared" si="23"/>
        <v>29.279999999999998</v>
      </c>
      <c r="O150" s="93">
        <v>1805</v>
      </c>
      <c r="P150" s="94">
        <v>361</v>
      </c>
      <c r="Q150" s="95">
        <f t="shared" si="25"/>
        <v>350.17</v>
      </c>
      <c r="R150" s="97">
        <f t="shared" si="26"/>
        <v>10.83</v>
      </c>
      <c r="S150" s="99"/>
    </row>
    <row r="151" spans="1:19" s="115" customFormat="1" ht="24" x14ac:dyDescent="0.2">
      <c r="A151" s="107"/>
      <c r="B151" s="107"/>
      <c r="C151" s="107"/>
      <c r="D151" s="107"/>
      <c r="E151" s="107"/>
      <c r="F151" s="107"/>
      <c r="G151" s="107"/>
      <c r="H151" s="108" t="s">
        <v>19</v>
      </c>
      <c r="I151" s="107" t="s">
        <v>21</v>
      </c>
      <c r="J151" s="107" t="s">
        <v>1</v>
      </c>
      <c r="K151" s="109">
        <v>640</v>
      </c>
      <c r="L151" s="110">
        <v>32</v>
      </c>
      <c r="M151" s="111">
        <f t="shared" si="24"/>
        <v>31.04</v>
      </c>
      <c r="N151" s="112">
        <f t="shared" si="23"/>
        <v>0.96</v>
      </c>
      <c r="O151" s="109">
        <v>0</v>
      </c>
      <c r="P151" s="110">
        <v>0</v>
      </c>
      <c r="Q151" s="111">
        <f t="shared" si="25"/>
        <v>0</v>
      </c>
      <c r="R151" s="113">
        <f t="shared" si="26"/>
        <v>0</v>
      </c>
      <c r="S151" s="114"/>
    </row>
    <row r="152" spans="1:19" s="115" customFormat="1" ht="24" x14ac:dyDescent="0.2">
      <c r="A152" s="107"/>
      <c r="B152" s="107"/>
      <c r="C152" s="107"/>
      <c r="D152" s="107"/>
      <c r="E152" s="107"/>
      <c r="F152" s="107"/>
      <c r="G152" s="107"/>
      <c r="H152" s="108" t="s">
        <v>19</v>
      </c>
      <c r="I152" s="107" t="s">
        <v>20</v>
      </c>
      <c r="J152" s="107" t="s">
        <v>1</v>
      </c>
      <c r="K152" s="109">
        <v>780</v>
      </c>
      <c r="L152" s="110">
        <v>39</v>
      </c>
      <c r="M152" s="111">
        <f t="shared" si="24"/>
        <v>37.83</v>
      </c>
      <c r="N152" s="112">
        <f t="shared" si="23"/>
        <v>1.17</v>
      </c>
      <c r="O152" s="109">
        <v>0</v>
      </c>
      <c r="P152" s="110">
        <v>0</v>
      </c>
      <c r="Q152" s="111">
        <f t="shared" si="25"/>
        <v>0</v>
      </c>
      <c r="R152" s="113">
        <f t="shared" si="26"/>
        <v>0</v>
      </c>
      <c r="S152" s="114"/>
    </row>
    <row r="153" spans="1:19" s="115" customFormat="1" ht="24" x14ac:dyDescent="0.2">
      <c r="A153" s="107"/>
      <c r="B153" s="107"/>
      <c r="C153" s="107"/>
      <c r="D153" s="107"/>
      <c r="E153" s="107"/>
      <c r="F153" s="107"/>
      <c r="G153" s="107"/>
      <c r="H153" s="108" t="s">
        <v>19</v>
      </c>
      <c r="I153" s="107" t="s">
        <v>18</v>
      </c>
      <c r="J153" s="107" t="s">
        <v>1</v>
      </c>
      <c r="K153" s="109">
        <v>320</v>
      </c>
      <c r="L153" s="110">
        <v>16</v>
      </c>
      <c r="M153" s="111">
        <f t="shared" si="24"/>
        <v>15.52</v>
      </c>
      <c r="N153" s="112">
        <f t="shared" si="23"/>
        <v>0.48</v>
      </c>
      <c r="O153" s="109">
        <v>0</v>
      </c>
      <c r="P153" s="110">
        <v>0</v>
      </c>
      <c r="Q153" s="111">
        <f t="shared" si="25"/>
        <v>0</v>
      </c>
      <c r="R153" s="113">
        <f t="shared" si="26"/>
        <v>0</v>
      </c>
      <c r="S153" s="114"/>
    </row>
    <row r="154" spans="1:19" s="137" customFormat="1" ht="30" x14ac:dyDescent="0.25">
      <c r="A154" s="129"/>
      <c r="B154" s="129"/>
      <c r="C154" s="129"/>
      <c r="D154" s="129"/>
      <c r="E154" s="129"/>
      <c r="F154" s="129"/>
      <c r="G154" s="129"/>
      <c r="H154" s="130" t="s">
        <v>15</v>
      </c>
      <c r="I154" s="129" t="s">
        <v>17</v>
      </c>
      <c r="J154" s="129" t="s">
        <v>1</v>
      </c>
      <c r="K154" s="131">
        <v>0</v>
      </c>
      <c r="L154" s="132">
        <v>0</v>
      </c>
      <c r="M154" s="133">
        <f t="shared" si="24"/>
        <v>0</v>
      </c>
      <c r="N154" s="134">
        <f t="shared" si="23"/>
        <v>0</v>
      </c>
      <c r="O154" s="131">
        <v>0</v>
      </c>
      <c r="P154" s="132">
        <v>0</v>
      </c>
      <c r="Q154" s="133">
        <f t="shared" si="25"/>
        <v>0</v>
      </c>
      <c r="R154" s="135">
        <f t="shared" si="26"/>
        <v>0</v>
      </c>
      <c r="S154" s="136"/>
    </row>
    <row r="155" spans="1:19" s="137" customFormat="1" ht="30" x14ac:dyDescent="0.25">
      <c r="A155" s="129"/>
      <c r="B155" s="129"/>
      <c r="C155" s="129"/>
      <c r="D155" s="129"/>
      <c r="E155" s="129"/>
      <c r="F155" s="129"/>
      <c r="G155" s="129"/>
      <c r="H155" s="130" t="s">
        <v>15</v>
      </c>
      <c r="I155" s="129" t="s">
        <v>278</v>
      </c>
      <c r="J155" s="129" t="s">
        <v>1</v>
      </c>
      <c r="K155" s="131">
        <v>0</v>
      </c>
      <c r="L155" s="132">
        <v>0</v>
      </c>
      <c r="M155" s="133">
        <f t="shared" si="24"/>
        <v>0</v>
      </c>
      <c r="N155" s="134">
        <f t="shared" si="23"/>
        <v>0</v>
      </c>
      <c r="O155" s="131">
        <v>0</v>
      </c>
      <c r="P155" s="132">
        <v>0</v>
      </c>
      <c r="Q155" s="133">
        <f t="shared" si="25"/>
        <v>0</v>
      </c>
      <c r="R155" s="135">
        <f t="shared" si="26"/>
        <v>0</v>
      </c>
      <c r="S155" s="136"/>
    </row>
    <row r="156" spans="1:19" s="137" customFormat="1" ht="30" x14ac:dyDescent="0.25">
      <c r="A156" s="129"/>
      <c r="B156" s="129"/>
      <c r="C156" s="129"/>
      <c r="D156" s="129"/>
      <c r="E156" s="129"/>
      <c r="F156" s="129"/>
      <c r="G156" s="129"/>
      <c r="H156" s="130" t="s">
        <v>15</v>
      </c>
      <c r="I156" s="129" t="s">
        <v>279</v>
      </c>
      <c r="J156" s="129" t="s">
        <v>1</v>
      </c>
      <c r="K156" s="131">
        <v>0</v>
      </c>
      <c r="L156" s="132">
        <v>0</v>
      </c>
      <c r="M156" s="133">
        <f t="shared" si="24"/>
        <v>0</v>
      </c>
      <c r="N156" s="134">
        <f t="shared" si="23"/>
        <v>0</v>
      </c>
      <c r="O156" s="131">
        <v>0</v>
      </c>
      <c r="P156" s="132">
        <v>0</v>
      </c>
      <c r="Q156" s="133">
        <f t="shared" si="25"/>
        <v>0</v>
      </c>
      <c r="R156" s="135">
        <f t="shared" si="26"/>
        <v>0</v>
      </c>
      <c r="S156" s="136"/>
    </row>
    <row r="157" spans="1:19" s="115" customFormat="1" ht="24" x14ac:dyDescent="0.2">
      <c r="A157" s="107"/>
      <c r="B157" s="107"/>
      <c r="C157" s="107"/>
      <c r="D157" s="107"/>
      <c r="E157" s="107"/>
      <c r="F157" s="107"/>
      <c r="G157" s="107"/>
      <c r="H157" s="108" t="s">
        <v>13</v>
      </c>
      <c r="I157" s="107" t="s">
        <v>12</v>
      </c>
      <c r="J157" s="107" t="s">
        <v>1</v>
      </c>
      <c r="K157" s="109">
        <v>0</v>
      </c>
      <c r="L157" s="110">
        <v>0</v>
      </c>
      <c r="M157" s="111">
        <f t="shared" si="24"/>
        <v>0</v>
      </c>
      <c r="N157" s="112">
        <f t="shared" si="23"/>
        <v>0</v>
      </c>
      <c r="O157" s="109">
        <v>0</v>
      </c>
      <c r="P157" s="110">
        <v>0</v>
      </c>
      <c r="Q157" s="111">
        <f t="shared" si="25"/>
        <v>0</v>
      </c>
      <c r="R157" s="113">
        <f t="shared" si="26"/>
        <v>0</v>
      </c>
      <c r="S157" s="114"/>
    </row>
    <row r="158" spans="1:19" s="115" customFormat="1" ht="24" x14ac:dyDescent="0.2">
      <c r="A158" s="107"/>
      <c r="B158" s="107"/>
      <c r="C158" s="107"/>
      <c r="D158" s="107"/>
      <c r="E158" s="107"/>
      <c r="F158" s="107"/>
      <c r="G158" s="107"/>
      <c r="H158" s="108" t="s">
        <v>11</v>
      </c>
      <c r="I158" s="107" t="s">
        <v>10</v>
      </c>
      <c r="J158" s="107" t="s">
        <v>1</v>
      </c>
      <c r="K158" s="109">
        <v>0</v>
      </c>
      <c r="L158" s="110">
        <v>0</v>
      </c>
      <c r="M158" s="111">
        <f t="shared" si="24"/>
        <v>0</v>
      </c>
      <c r="N158" s="112">
        <f t="shared" si="23"/>
        <v>0</v>
      </c>
      <c r="O158" s="109">
        <v>0</v>
      </c>
      <c r="P158" s="110">
        <v>0</v>
      </c>
      <c r="Q158" s="111">
        <f t="shared" si="25"/>
        <v>0</v>
      </c>
      <c r="R158" s="113">
        <f t="shared" si="26"/>
        <v>0</v>
      </c>
      <c r="S158" s="114"/>
    </row>
    <row r="159" spans="1:19" s="98" customFormat="1" ht="24" x14ac:dyDescent="0.2">
      <c r="A159" s="91"/>
      <c r="B159" s="91"/>
      <c r="C159" s="91"/>
      <c r="D159" s="91"/>
      <c r="E159" s="91"/>
      <c r="F159" s="91"/>
      <c r="G159" s="91"/>
      <c r="H159" s="92" t="s">
        <v>8</v>
      </c>
      <c r="I159" s="91" t="s">
        <v>9</v>
      </c>
      <c r="J159" s="91" t="s">
        <v>1</v>
      </c>
      <c r="K159" s="93">
        <v>2603</v>
      </c>
      <c r="L159" s="94">
        <v>130.15</v>
      </c>
      <c r="M159" s="95">
        <f t="shared" si="24"/>
        <v>126.24550000000001</v>
      </c>
      <c r="N159" s="96">
        <f t="shared" si="23"/>
        <v>3.9045000000000001</v>
      </c>
      <c r="O159" s="93">
        <v>0</v>
      </c>
      <c r="P159" s="94">
        <v>0</v>
      </c>
      <c r="Q159" s="95">
        <f t="shared" si="25"/>
        <v>0</v>
      </c>
      <c r="R159" s="97">
        <f t="shared" si="26"/>
        <v>0</v>
      </c>
      <c r="S159" s="99"/>
    </row>
    <row r="160" spans="1:19" s="98" customFormat="1" ht="24" x14ac:dyDescent="0.2">
      <c r="A160" s="91"/>
      <c r="B160" s="91"/>
      <c r="C160" s="91"/>
      <c r="D160" s="91"/>
      <c r="E160" s="91"/>
      <c r="F160" s="91"/>
      <c r="G160" s="91"/>
      <c r="H160" s="92" t="s">
        <v>8</v>
      </c>
      <c r="I160" s="91" t="s">
        <v>7</v>
      </c>
      <c r="J160" s="91" t="s">
        <v>1</v>
      </c>
      <c r="K160" s="93">
        <v>0</v>
      </c>
      <c r="L160" s="94">
        <v>0</v>
      </c>
      <c r="M160" s="95">
        <f t="shared" si="24"/>
        <v>0</v>
      </c>
      <c r="N160" s="96">
        <f t="shared" si="23"/>
        <v>0</v>
      </c>
      <c r="O160" s="93">
        <v>0</v>
      </c>
      <c r="P160" s="94">
        <v>0</v>
      </c>
      <c r="Q160" s="95">
        <f t="shared" si="25"/>
        <v>0</v>
      </c>
      <c r="R160" s="97">
        <f t="shared" si="26"/>
        <v>0</v>
      </c>
      <c r="S160" s="99"/>
    </row>
    <row r="161" spans="1:19" s="98" customFormat="1" ht="24" x14ac:dyDescent="0.2">
      <c r="A161" s="91"/>
      <c r="B161" s="91"/>
      <c r="C161" s="91"/>
      <c r="D161" s="91"/>
      <c r="E161" s="91"/>
      <c r="F161" s="91"/>
      <c r="G161" s="91" t="s">
        <v>298</v>
      </c>
      <c r="H161" s="92" t="s">
        <v>6</v>
      </c>
      <c r="I161" s="91" t="s">
        <v>5</v>
      </c>
      <c r="J161" s="91" t="s">
        <v>1</v>
      </c>
      <c r="K161" s="93">
        <v>0</v>
      </c>
      <c r="L161" s="94">
        <v>0</v>
      </c>
      <c r="M161" s="95">
        <f t="shared" si="24"/>
        <v>0</v>
      </c>
      <c r="N161" s="96">
        <f t="shared" si="23"/>
        <v>0</v>
      </c>
      <c r="O161" s="93">
        <v>33640</v>
      </c>
      <c r="P161" s="94">
        <v>6728</v>
      </c>
      <c r="Q161" s="95">
        <f t="shared" si="25"/>
        <v>6526.16</v>
      </c>
      <c r="R161" s="97">
        <f t="shared" si="26"/>
        <v>201.84</v>
      </c>
      <c r="S161" s="99"/>
    </row>
    <row r="162" spans="1:19" s="115" customFormat="1" ht="24" x14ac:dyDescent="0.2">
      <c r="A162" s="116" t="s">
        <v>286</v>
      </c>
      <c r="B162" s="116"/>
      <c r="C162" s="116"/>
      <c r="D162" s="116"/>
      <c r="E162" s="116"/>
      <c r="F162" s="116"/>
      <c r="G162" s="116"/>
      <c r="H162" s="105" t="s">
        <v>280</v>
      </c>
      <c r="I162" s="117" t="s">
        <v>4</v>
      </c>
      <c r="J162" s="106" t="s">
        <v>1</v>
      </c>
      <c r="K162" s="109">
        <v>0</v>
      </c>
      <c r="L162" s="110">
        <v>0</v>
      </c>
      <c r="M162" s="111">
        <f t="shared" si="24"/>
        <v>0</v>
      </c>
      <c r="N162" s="112">
        <f t="shared" si="23"/>
        <v>0</v>
      </c>
      <c r="O162" s="109">
        <v>0</v>
      </c>
      <c r="P162" s="110">
        <v>0</v>
      </c>
      <c r="Q162" s="111">
        <f t="shared" si="25"/>
        <v>0</v>
      </c>
      <c r="R162" s="113">
        <f t="shared" si="26"/>
        <v>0</v>
      </c>
      <c r="S162" s="114"/>
    </row>
    <row r="163" spans="1:19" s="98" customFormat="1" ht="24" x14ac:dyDescent="0.2">
      <c r="A163" s="100"/>
      <c r="B163" s="100"/>
      <c r="C163" s="100"/>
      <c r="D163" s="100"/>
      <c r="E163" s="100"/>
      <c r="F163" s="100"/>
      <c r="G163" s="100"/>
      <c r="H163" s="101" t="s">
        <v>3</v>
      </c>
      <c r="I163" s="102" t="s">
        <v>2</v>
      </c>
      <c r="J163" s="103" t="s">
        <v>1</v>
      </c>
      <c r="K163" s="93">
        <v>1520</v>
      </c>
      <c r="L163" s="94">
        <v>76</v>
      </c>
      <c r="M163" s="95">
        <f t="shared" si="24"/>
        <v>73.72</v>
      </c>
      <c r="N163" s="96">
        <f t="shared" si="23"/>
        <v>2.2799999999999998</v>
      </c>
      <c r="O163" s="93">
        <v>43716</v>
      </c>
      <c r="P163" s="94">
        <v>8743.2000000000007</v>
      </c>
      <c r="Q163" s="95">
        <f t="shared" si="25"/>
        <v>8480.9040000000005</v>
      </c>
      <c r="R163" s="97">
        <f t="shared" si="26"/>
        <v>262.29599999999999</v>
      </c>
      <c r="S163" s="99"/>
    </row>
    <row r="164" spans="1:19" s="98" customFormat="1" ht="24" x14ac:dyDescent="0.2">
      <c r="A164" s="100"/>
      <c r="B164" s="100"/>
      <c r="C164" s="100"/>
      <c r="D164" s="100"/>
      <c r="E164" s="100"/>
      <c r="F164" s="100"/>
      <c r="G164" s="100"/>
      <c r="H164" s="101" t="s">
        <v>267</v>
      </c>
      <c r="I164" s="102" t="s">
        <v>266</v>
      </c>
      <c r="J164" s="103" t="s">
        <v>1</v>
      </c>
      <c r="K164" s="93">
        <v>6435</v>
      </c>
      <c r="L164" s="94">
        <v>321.75</v>
      </c>
      <c r="M164" s="95">
        <f t="shared" si="24"/>
        <v>312.09750000000003</v>
      </c>
      <c r="N164" s="96">
        <f t="shared" si="23"/>
        <v>9.6524999999999999</v>
      </c>
      <c r="O164" s="93">
        <v>13195</v>
      </c>
      <c r="P164" s="94">
        <v>2639</v>
      </c>
      <c r="Q164" s="95">
        <f t="shared" si="25"/>
        <v>2559.83</v>
      </c>
      <c r="R164" s="97">
        <f t="shared" si="26"/>
        <v>79.17</v>
      </c>
      <c r="S164" s="99"/>
    </row>
    <row r="165" spans="1:19" s="98" customFormat="1" ht="24" x14ac:dyDescent="0.2">
      <c r="A165" s="100"/>
      <c r="B165" s="100"/>
      <c r="C165" s="100"/>
      <c r="D165" s="100"/>
      <c r="E165" s="100"/>
      <c r="F165" s="100"/>
      <c r="G165" s="100"/>
      <c r="H165" s="101" t="s">
        <v>270</v>
      </c>
      <c r="I165" s="102" t="s">
        <v>271</v>
      </c>
      <c r="J165" s="103" t="s">
        <v>1</v>
      </c>
      <c r="K165" s="93">
        <v>0</v>
      </c>
      <c r="L165" s="94">
        <v>0</v>
      </c>
      <c r="M165" s="95">
        <f t="shared" si="24"/>
        <v>0</v>
      </c>
      <c r="N165" s="96">
        <f t="shared" si="23"/>
        <v>0</v>
      </c>
      <c r="O165" s="93">
        <v>4756</v>
      </c>
      <c r="P165" s="94">
        <v>951.2</v>
      </c>
      <c r="Q165" s="95">
        <f t="shared" si="25"/>
        <v>922.66399999999999</v>
      </c>
      <c r="R165" s="97">
        <f t="shared" si="26"/>
        <v>28.536000000000001</v>
      </c>
      <c r="S165" s="99"/>
    </row>
    <row r="166" spans="1:19" s="98" customFormat="1" ht="24" x14ac:dyDescent="0.2">
      <c r="A166" s="100"/>
      <c r="B166" s="100"/>
      <c r="C166" s="100"/>
      <c r="D166" s="100"/>
      <c r="E166" s="100"/>
      <c r="F166" s="100"/>
      <c r="G166" s="100"/>
      <c r="H166" s="101" t="s">
        <v>272</v>
      </c>
      <c r="I166" s="102" t="s">
        <v>273</v>
      </c>
      <c r="J166" s="103" t="s">
        <v>1</v>
      </c>
      <c r="K166" s="93">
        <v>0</v>
      </c>
      <c r="L166" s="94">
        <v>0</v>
      </c>
      <c r="M166" s="95">
        <f t="shared" si="24"/>
        <v>0</v>
      </c>
      <c r="N166" s="96">
        <f t="shared" si="23"/>
        <v>0</v>
      </c>
      <c r="O166" s="93">
        <v>0</v>
      </c>
      <c r="P166" s="94">
        <v>0</v>
      </c>
      <c r="Q166" s="95">
        <f t="shared" si="25"/>
        <v>0</v>
      </c>
      <c r="R166" s="97">
        <f t="shared" si="26"/>
        <v>0</v>
      </c>
      <c r="S166" s="99"/>
    </row>
    <row r="167" spans="1:19" s="98" customFormat="1" ht="24" x14ac:dyDescent="0.2">
      <c r="A167" s="100"/>
      <c r="B167" s="100"/>
      <c r="C167" s="100"/>
      <c r="D167" s="100"/>
      <c r="E167" s="100"/>
      <c r="F167" s="100"/>
      <c r="G167" s="100"/>
      <c r="H167" s="101" t="s">
        <v>274</v>
      </c>
      <c r="I167" s="102" t="s">
        <v>297</v>
      </c>
      <c r="J167" s="103" t="s">
        <v>1</v>
      </c>
      <c r="K167" s="93">
        <v>4524</v>
      </c>
      <c r="L167" s="94">
        <v>226.2</v>
      </c>
      <c r="M167" s="95">
        <f t="shared" si="24"/>
        <v>226.2</v>
      </c>
      <c r="N167" s="96">
        <v>0</v>
      </c>
      <c r="O167" s="93">
        <v>0</v>
      </c>
      <c r="P167" s="94">
        <v>0</v>
      </c>
      <c r="Q167" s="95">
        <f t="shared" si="25"/>
        <v>0</v>
      </c>
      <c r="R167" s="97">
        <f t="shared" si="26"/>
        <v>0</v>
      </c>
      <c r="S167" s="99"/>
    </row>
    <row r="168" spans="1:19" s="115" customFormat="1" ht="24" x14ac:dyDescent="0.2">
      <c r="A168" s="116"/>
      <c r="B168" s="116"/>
      <c r="C168" s="116"/>
      <c r="D168" s="116"/>
      <c r="E168" s="116"/>
      <c r="F168" s="116"/>
      <c r="G168" s="116"/>
      <c r="H168" s="105" t="s">
        <v>144</v>
      </c>
      <c r="I168" s="117" t="s">
        <v>282</v>
      </c>
      <c r="J168" s="106" t="s">
        <v>1</v>
      </c>
      <c r="K168" s="109">
        <v>906</v>
      </c>
      <c r="L168" s="110">
        <v>45.3</v>
      </c>
      <c r="M168" s="111">
        <f t="shared" si="24"/>
        <v>43.940999999999995</v>
      </c>
      <c r="N168" s="112">
        <f t="shared" ref="N168:N179" si="27">L168*$N$4</f>
        <v>1.3589999999999998</v>
      </c>
      <c r="O168" s="109">
        <v>0</v>
      </c>
      <c r="P168" s="110">
        <v>0</v>
      </c>
      <c r="Q168" s="111">
        <f t="shared" si="25"/>
        <v>0</v>
      </c>
      <c r="R168" s="113">
        <f t="shared" si="26"/>
        <v>0</v>
      </c>
      <c r="S168" s="114"/>
    </row>
    <row r="169" spans="1:19" x14ac:dyDescent="0.2">
      <c r="A169" s="22"/>
      <c r="B169" s="22"/>
      <c r="C169" s="22"/>
      <c r="D169" s="22"/>
      <c r="E169" s="22"/>
      <c r="F169" s="22"/>
      <c r="G169" s="22"/>
      <c r="H169" s="21" t="s">
        <v>373</v>
      </c>
      <c r="I169" s="85"/>
      <c r="J169" s="23"/>
      <c r="K169" s="58">
        <v>0</v>
      </c>
      <c r="L169" s="66">
        <v>0</v>
      </c>
      <c r="M169" s="63">
        <f t="shared" si="24"/>
        <v>0</v>
      </c>
      <c r="N169" s="24">
        <f t="shared" si="27"/>
        <v>0</v>
      </c>
      <c r="O169" s="69">
        <v>0</v>
      </c>
      <c r="P169" s="76">
        <v>0</v>
      </c>
      <c r="Q169" s="73"/>
      <c r="R169" s="25">
        <f t="shared" si="26"/>
        <v>0</v>
      </c>
      <c r="S169" s="18"/>
    </row>
    <row r="170" spans="1:19" x14ac:dyDescent="0.2">
      <c r="A170" s="22"/>
      <c r="B170" s="22"/>
      <c r="C170" s="22"/>
      <c r="D170" s="22"/>
      <c r="E170" s="22"/>
      <c r="F170" s="22"/>
      <c r="G170" s="22"/>
      <c r="H170" s="21"/>
      <c r="I170" s="85"/>
      <c r="J170" s="23"/>
      <c r="K170" s="58">
        <v>0</v>
      </c>
      <c r="L170" s="66">
        <v>0</v>
      </c>
      <c r="M170" s="64">
        <f t="shared" si="24"/>
        <v>0</v>
      </c>
      <c r="N170" s="24">
        <f t="shared" si="27"/>
        <v>0</v>
      </c>
      <c r="O170" s="69">
        <v>0</v>
      </c>
      <c r="P170" s="76">
        <v>0</v>
      </c>
      <c r="Q170" s="73">
        <f t="shared" si="25"/>
        <v>0</v>
      </c>
      <c r="R170" s="25">
        <f t="shared" si="26"/>
        <v>0</v>
      </c>
      <c r="S170" s="18"/>
    </row>
    <row r="171" spans="1:19" x14ac:dyDescent="0.2">
      <c r="A171" s="22"/>
      <c r="B171" s="22"/>
      <c r="C171" s="22"/>
      <c r="D171" s="22"/>
      <c r="E171" s="22"/>
      <c r="F171" s="22"/>
      <c r="G171" s="22"/>
      <c r="H171" s="21"/>
      <c r="I171" s="85"/>
      <c r="J171" s="23"/>
      <c r="K171" s="58">
        <v>0</v>
      </c>
      <c r="L171" s="66">
        <v>0</v>
      </c>
      <c r="M171" s="64">
        <f t="shared" si="24"/>
        <v>0</v>
      </c>
      <c r="N171" s="24">
        <f t="shared" si="27"/>
        <v>0</v>
      </c>
      <c r="O171" s="69">
        <v>0</v>
      </c>
      <c r="P171" s="76">
        <v>0</v>
      </c>
      <c r="Q171" s="73">
        <f t="shared" si="25"/>
        <v>0</v>
      </c>
      <c r="R171" s="25">
        <f t="shared" si="26"/>
        <v>0</v>
      </c>
      <c r="S171" s="18"/>
    </row>
    <row r="172" spans="1:19" x14ac:dyDescent="0.2">
      <c r="A172" s="22"/>
      <c r="B172" s="22"/>
      <c r="C172" s="22"/>
      <c r="D172" s="22"/>
      <c r="E172" s="22"/>
      <c r="F172" s="22"/>
      <c r="G172" s="22"/>
      <c r="H172" s="21"/>
      <c r="I172" s="85"/>
      <c r="J172" s="23"/>
      <c r="K172" s="58">
        <v>0</v>
      </c>
      <c r="L172" s="66">
        <v>0</v>
      </c>
      <c r="M172" s="64">
        <f t="shared" si="24"/>
        <v>0</v>
      </c>
      <c r="N172" s="24">
        <f t="shared" si="27"/>
        <v>0</v>
      </c>
      <c r="O172" s="69">
        <v>0</v>
      </c>
      <c r="P172" s="76">
        <v>0</v>
      </c>
      <c r="Q172" s="73">
        <f t="shared" si="25"/>
        <v>0</v>
      </c>
      <c r="R172" s="25">
        <f t="shared" si="26"/>
        <v>0</v>
      </c>
      <c r="S172" s="18"/>
    </row>
    <row r="173" spans="1:19" x14ac:dyDescent="0.2">
      <c r="A173" s="22"/>
      <c r="B173" s="22"/>
      <c r="C173" s="22"/>
      <c r="D173" s="22"/>
      <c r="E173" s="22"/>
      <c r="F173" s="22"/>
      <c r="G173" s="22"/>
      <c r="H173" s="21"/>
      <c r="I173" s="85"/>
      <c r="J173" s="23"/>
      <c r="K173" s="58">
        <v>0</v>
      </c>
      <c r="L173" s="66">
        <v>0</v>
      </c>
      <c r="M173" s="64">
        <f t="shared" si="24"/>
        <v>0</v>
      </c>
      <c r="N173" s="24">
        <f t="shared" si="27"/>
        <v>0</v>
      </c>
      <c r="O173" s="69">
        <v>0</v>
      </c>
      <c r="P173" s="76">
        <v>0</v>
      </c>
      <c r="Q173" s="73">
        <f t="shared" si="25"/>
        <v>0</v>
      </c>
      <c r="R173" s="25">
        <f t="shared" si="26"/>
        <v>0</v>
      </c>
      <c r="S173" s="18"/>
    </row>
    <row r="174" spans="1:19" x14ac:dyDescent="0.2">
      <c r="A174" s="22"/>
      <c r="B174" s="22"/>
      <c r="C174" s="22"/>
      <c r="D174" s="22"/>
      <c r="E174" s="22"/>
      <c r="F174" s="22"/>
      <c r="G174" s="22"/>
      <c r="H174" s="21"/>
      <c r="I174" s="85"/>
      <c r="J174" s="23"/>
      <c r="K174" s="58">
        <v>0</v>
      </c>
      <c r="L174" s="66">
        <v>0</v>
      </c>
      <c r="M174" s="64">
        <f t="shared" si="24"/>
        <v>0</v>
      </c>
      <c r="N174" s="24">
        <f t="shared" si="27"/>
        <v>0</v>
      </c>
      <c r="O174" s="69">
        <v>0</v>
      </c>
      <c r="P174" s="76">
        <v>0</v>
      </c>
      <c r="Q174" s="73">
        <f t="shared" si="25"/>
        <v>0</v>
      </c>
      <c r="R174" s="25">
        <f t="shared" si="26"/>
        <v>0</v>
      </c>
      <c r="S174" s="18"/>
    </row>
    <row r="175" spans="1:19" x14ac:dyDescent="0.2">
      <c r="A175" s="22"/>
      <c r="B175" s="22"/>
      <c r="C175" s="22"/>
      <c r="D175" s="22"/>
      <c r="E175" s="22"/>
      <c r="F175" s="22"/>
      <c r="G175" s="22"/>
      <c r="H175" s="21"/>
      <c r="I175" s="85"/>
      <c r="J175" s="23"/>
      <c r="K175" s="59">
        <v>0</v>
      </c>
      <c r="L175" s="66">
        <v>0</v>
      </c>
      <c r="M175" s="64">
        <f t="shared" si="24"/>
        <v>0</v>
      </c>
      <c r="N175" s="24">
        <f t="shared" si="27"/>
        <v>0</v>
      </c>
      <c r="O175" s="69">
        <v>0</v>
      </c>
      <c r="P175" s="76">
        <v>0</v>
      </c>
      <c r="Q175" s="73">
        <f t="shared" si="25"/>
        <v>0</v>
      </c>
      <c r="R175" s="25">
        <f t="shared" si="26"/>
        <v>0</v>
      </c>
      <c r="S175" s="18"/>
    </row>
    <row r="176" spans="1:19" x14ac:dyDescent="0.2">
      <c r="A176" s="22"/>
      <c r="B176" s="22"/>
      <c r="C176" s="22"/>
      <c r="D176" s="22"/>
      <c r="E176" s="22"/>
      <c r="F176" s="22"/>
      <c r="G176" s="22"/>
      <c r="H176" s="21"/>
      <c r="I176" s="85"/>
      <c r="J176" s="23"/>
      <c r="K176" s="59">
        <v>0</v>
      </c>
      <c r="L176" s="66">
        <v>0</v>
      </c>
      <c r="M176" s="64">
        <f t="shared" si="24"/>
        <v>0</v>
      </c>
      <c r="N176" s="24">
        <f t="shared" si="27"/>
        <v>0</v>
      </c>
      <c r="O176" s="69">
        <v>0</v>
      </c>
      <c r="P176" s="76">
        <v>0</v>
      </c>
      <c r="Q176" s="73">
        <f t="shared" si="25"/>
        <v>0</v>
      </c>
      <c r="R176" s="25">
        <f t="shared" si="26"/>
        <v>0</v>
      </c>
      <c r="S176" s="18"/>
    </row>
    <row r="177" spans="1:19" x14ac:dyDescent="0.2">
      <c r="A177" s="22"/>
      <c r="B177" s="22"/>
      <c r="C177" s="22"/>
      <c r="D177" s="22"/>
      <c r="E177" s="22"/>
      <c r="F177" s="22"/>
      <c r="G177" s="22"/>
      <c r="H177" s="21"/>
      <c r="I177" s="85"/>
      <c r="J177" s="23"/>
      <c r="K177" s="59">
        <v>0</v>
      </c>
      <c r="L177" s="66">
        <v>0</v>
      </c>
      <c r="M177" s="64">
        <f t="shared" si="24"/>
        <v>0</v>
      </c>
      <c r="N177" s="24">
        <f t="shared" si="27"/>
        <v>0</v>
      </c>
      <c r="O177" s="69">
        <v>0</v>
      </c>
      <c r="P177" s="76">
        <v>0</v>
      </c>
      <c r="Q177" s="73">
        <f t="shared" si="25"/>
        <v>0</v>
      </c>
      <c r="R177" s="25">
        <f t="shared" si="26"/>
        <v>0</v>
      </c>
      <c r="S177" s="18"/>
    </row>
    <row r="178" spans="1:19" x14ac:dyDescent="0.2">
      <c r="A178" s="22"/>
      <c r="B178" s="22"/>
      <c r="C178" s="22"/>
      <c r="D178" s="22"/>
      <c r="E178" s="22"/>
      <c r="F178" s="22"/>
      <c r="G178" s="22"/>
      <c r="H178" s="21"/>
      <c r="I178" s="85"/>
      <c r="J178" s="23"/>
      <c r="K178" s="59">
        <v>0</v>
      </c>
      <c r="L178" s="66">
        <v>0</v>
      </c>
      <c r="M178" s="64">
        <f t="shared" si="24"/>
        <v>0</v>
      </c>
      <c r="N178" s="24">
        <f t="shared" si="27"/>
        <v>0</v>
      </c>
      <c r="O178" s="70">
        <v>0</v>
      </c>
      <c r="P178" s="76">
        <v>0</v>
      </c>
      <c r="Q178" s="73">
        <f t="shared" si="25"/>
        <v>0</v>
      </c>
      <c r="R178" s="25">
        <f t="shared" si="26"/>
        <v>0</v>
      </c>
      <c r="S178" s="18"/>
    </row>
    <row r="179" spans="1:19" ht="12.75" thickBot="1" x14ac:dyDescent="0.25">
      <c r="A179" s="17"/>
      <c r="B179" s="17"/>
      <c r="C179" s="17"/>
      <c r="D179" s="17"/>
      <c r="E179" s="17"/>
      <c r="F179" s="17"/>
      <c r="G179" s="17"/>
      <c r="H179" s="16"/>
      <c r="I179" s="86"/>
      <c r="J179" s="88"/>
      <c r="K179" s="60">
        <v>0</v>
      </c>
      <c r="L179" s="66">
        <v>0</v>
      </c>
      <c r="M179" s="64">
        <f t="shared" si="24"/>
        <v>0</v>
      </c>
      <c r="N179" s="24">
        <f t="shared" si="27"/>
        <v>0</v>
      </c>
      <c r="O179" s="71">
        <v>0</v>
      </c>
      <c r="P179" s="76">
        <v>0</v>
      </c>
      <c r="Q179" s="73">
        <f t="shared" si="25"/>
        <v>0</v>
      </c>
      <c r="R179" s="38">
        <f t="shared" si="26"/>
        <v>0</v>
      </c>
      <c r="S179" s="8"/>
    </row>
    <row r="180" spans="1:19" s="9" customFormat="1" ht="22.5" customHeight="1" thickBot="1" x14ac:dyDescent="0.25">
      <c r="A180" s="13" t="s">
        <v>0</v>
      </c>
      <c r="B180" s="10"/>
      <c r="C180" s="10"/>
      <c r="D180" s="10"/>
      <c r="E180" s="10"/>
      <c r="F180" s="10"/>
      <c r="G180" s="10"/>
      <c r="H180" s="12"/>
      <c r="I180" s="87"/>
      <c r="J180" s="89"/>
      <c r="K180" s="61">
        <f t="shared" ref="K180:R180" si="28">SUM(K7:K179)</f>
        <v>1520080.074</v>
      </c>
      <c r="L180" s="67">
        <f t="shared" si="28"/>
        <v>76068.839999999982</v>
      </c>
      <c r="M180" s="65">
        <f t="shared" si="28"/>
        <v>73909.943499999994</v>
      </c>
      <c r="N180" s="51">
        <f t="shared" si="28"/>
        <v>2158.8965000000012</v>
      </c>
      <c r="O180" s="72">
        <f t="shared" si="28"/>
        <v>1914260.2700000003</v>
      </c>
      <c r="P180" s="77">
        <f t="shared" si="28"/>
        <v>379165.51</v>
      </c>
      <c r="Q180" s="74">
        <f t="shared" si="28"/>
        <v>367791.2047</v>
      </c>
      <c r="R180" s="52">
        <f t="shared" si="28"/>
        <v>11374.3053</v>
      </c>
      <c r="S180" s="8"/>
    </row>
    <row r="181" spans="1:19" x14ac:dyDescent="0.2">
      <c r="S181" s="8"/>
    </row>
  </sheetData>
  <mergeCells count="3">
    <mergeCell ref="A5:D5"/>
    <mergeCell ref="K5:N5"/>
    <mergeCell ref="O5:R5"/>
  </mergeCells>
  <phoneticPr fontId="8" type="noConversion"/>
  <printOptions horizontalCentered="1"/>
  <pageMargins left="0.25" right="0.25" top="0.25" bottom="0.25" header="0.25" footer="0.25"/>
  <pageSetup paperSize="5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185"/>
  <sheetViews>
    <sheetView zoomScale="80" zoomScaleNormal="80" workbookViewId="0">
      <pane ySplit="6" topLeftCell="A157" activePane="bottomLeft" state="frozenSplit"/>
      <selection activeCell="A7" sqref="A7"/>
      <selection pane="bottomLeft" activeCell="E48" sqref="E48"/>
    </sheetView>
  </sheetViews>
  <sheetFormatPr defaultRowHeight="12" x14ac:dyDescent="0.2"/>
  <cols>
    <col min="1" max="1" width="18.28515625" style="1" customWidth="1"/>
    <col min="2" max="2" width="25" style="7" customWidth="1"/>
    <col min="3" max="3" width="26.42578125" style="6" bestFit="1" customWidth="1"/>
    <col min="4" max="4" width="13.140625" style="1" bestFit="1" customWidth="1"/>
    <col min="5" max="5" width="12" style="5" bestFit="1" customWidth="1"/>
    <col min="6" max="6" width="12.7109375" style="1" customWidth="1"/>
    <col min="7" max="7" width="12.42578125" style="1" customWidth="1"/>
    <col min="8" max="8" width="12.7109375" style="1" bestFit="1" customWidth="1"/>
    <col min="9" max="9" width="13.28515625" style="4" customWidth="1"/>
    <col min="10" max="10" width="14.7109375" style="1" customWidth="1"/>
    <col min="11" max="11" width="14.7109375" style="3" customWidth="1"/>
    <col min="12" max="12" width="13.140625" style="1" customWidth="1"/>
    <col min="13" max="13" width="10.28515625" style="2" bestFit="1" customWidth="1"/>
    <col min="14" max="14" width="9.5703125" style="1" bestFit="1" customWidth="1"/>
    <col min="15" max="15" width="2.7109375" style="1" customWidth="1"/>
    <col min="16" max="16384" width="9.140625" style="1"/>
  </cols>
  <sheetData>
    <row r="1" spans="1:20" ht="14.25" customHeight="1" x14ac:dyDescent="0.2">
      <c r="B1" s="160"/>
      <c r="G1" s="8"/>
      <c r="H1" s="8"/>
      <c r="I1" s="8"/>
      <c r="J1" s="8"/>
      <c r="K1" s="8"/>
      <c r="L1" s="8"/>
      <c r="M1" s="8"/>
    </row>
    <row r="2" spans="1:20" ht="22.5" customHeight="1" x14ac:dyDescent="0.2">
      <c r="A2" s="33"/>
      <c r="B2" s="33"/>
      <c r="C2" s="33"/>
      <c r="D2" s="33" t="s">
        <v>257</v>
      </c>
      <c r="E2" s="33"/>
      <c r="F2" s="33"/>
      <c r="G2" s="8"/>
      <c r="H2" s="8"/>
      <c r="I2" s="8"/>
      <c r="J2" s="8"/>
      <c r="K2" s="8"/>
      <c r="L2" s="8"/>
      <c r="M2" s="8"/>
    </row>
    <row r="3" spans="1:20" x14ac:dyDescent="0.2">
      <c r="A3" s="33"/>
      <c r="B3" s="33"/>
      <c r="C3" s="33"/>
      <c r="D3" s="33" t="s">
        <v>256</v>
      </c>
      <c r="E3" s="33"/>
      <c r="F3" s="33"/>
      <c r="G3" s="8"/>
      <c r="H3" s="8"/>
      <c r="I3" s="8"/>
      <c r="J3" s="8"/>
      <c r="K3" s="8"/>
      <c r="L3" s="8"/>
      <c r="M3" s="8"/>
    </row>
    <row r="4" spans="1:20" ht="12.75" thickBot="1" x14ac:dyDescent="0.25">
      <c r="A4" s="33"/>
      <c r="B4" s="33"/>
      <c r="C4" s="33"/>
      <c r="D4" s="33"/>
      <c r="E4" s="33"/>
      <c r="F4" s="33"/>
      <c r="G4" s="33"/>
      <c r="H4" s="39">
        <v>0.03</v>
      </c>
      <c r="J4" s="34"/>
      <c r="K4" s="33"/>
      <c r="L4" s="39">
        <v>0.03</v>
      </c>
      <c r="N4" s="8"/>
      <c r="O4" s="8"/>
      <c r="P4" s="8"/>
      <c r="Q4" s="8"/>
      <c r="R4" s="8"/>
      <c r="S4" s="8"/>
      <c r="T4" s="8"/>
    </row>
    <row r="5" spans="1:20" ht="32.25" customHeight="1" thickBot="1" x14ac:dyDescent="0.25">
      <c r="A5" s="31"/>
      <c r="B5" s="30" t="s">
        <v>310</v>
      </c>
      <c r="C5" s="27" t="s">
        <v>291</v>
      </c>
      <c r="D5" s="29" t="s">
        <v>306</v>
      </c>
      <c r="E5" s="300" t="s">
        <v>253</v>
      </c>
      <c r="F5" s="301"/>
      <c r="G5" s="302"/>
      <c r="H5" s="303"/>
      <c r="I5" s="304" t="s">
        <v>252</v>
      </c>
      <c r="J5" s="305"/>
      <c r="K5" s="306"/>
      <c r="L5" s="307"/>
      <c r="M5" s="8"/>
      <c r="N5" s="8"/>
      <c r="O5" s="8"/>
      <c r="P5" s="8"/>
      <c r="Q5" s="8"/>
      <c r="R5" s="8"/>
      <c r="S5" s="8"/>
    </row>
    <row r="6" spans="1:20" ht="24.75" thickBot="1" x14ac:dyDescent="0.25">
      <c r="A6" s="27" t="s">
        <v>304</v>
      </c>
      <c r="B6" s="28" t="s">
        <v>244</v>
      </c>
      <c r="C6" s="27" t="s">
        <v>243</v>
      </c>
      <c r="D6" s="27" t="s">
        <v>242</v>
      </c>
      <c r="E6" s="57" t="s">
        <v>240</v>
      </c>
      <c r="F6" s="40" t="s">
        <v>241</v>
      </c>
      <c r="G6" s="62" t="s">
        <v>238</v>
      </c>
      <c r="H6" s="26" t="s">
        <v>237</v>
      </c>
      <c r="I6" s="68" t="s">
        <v>240</v>
      </c>
      <c r="J6" s="75" t="s">
        <v>239</v>
      </c>
      <c r="K6" s="36" t="s">
        <v>238</v>
      </c>
      <c r="L6" s="37" t="s">
        <v>237</v>
      </c>
      <c r="M6" s="8"/>
      <c r="N6" s="8"/>
      <c r="O6" s="8"/>
      <c r="P6" s="8"/>
      <c r="Q6" s="8"/>
      <c r="R6" s="8"/>
      <c r="S6" s="8"/>
    </row>
    <row r="7" spans="1:20" s="98" customFormat="1" x14ac:dyDescent="0.2">
      <c r="A7" s="91" t="s">
        <v>233</v>
      </c>
      <c r="B7" s="92" t="s">
        <v>232</v>
      </c>
      <c r="C7" s="91" t="s">
        <v>231</v>
      </c>
      <c r="D7" s="91" t="s">
        <v>1</v>
      </c>
      <c r="E7" s="93">
        <v>9275</v>
      </c>
      <c r="F7" s="94">
        <v>463.75</v>
      </c>
      <c r="G7" s="95">
        <f t="shared" ref="G7:G38" si="0">F7-H7</f>
        <v>449.83749999999998</v>
      </c>
      <c r="H7" s="96">
        <f t="shared" ref="H7:H22" si="1">F7*$H$4</f>
        <v>13.9125</v>
      </c>
      <c r="I7" s="93">
        <v>0</v>
      </c>
      <c r="J7" s="94">
        <v>0</v>
      </c>
      <c r="K7" s="95">
        <f t="shared" ref="K7:K38" si="2">J7-L7</f>
        <v>0</v>
      </c>
      <c r="L7" s="97">
        <f t="shared" ref="L7:L38" si="3">J7*$L$4</f>
        <v>0</v>
      </c>
    </row>
    <row r="8" spans="1:20" s="98" customFormat="1" ht="29.25" customHeight="1" x14ac:dyDescent="0.2">
      <c r="A8" s="91"/>
      <c r="B8" s="92" t="s">
        <v>230</v>
      </c>
      <c r="C8" s="91" t="s">
        <v>229</v>
      </c>
      <c r="D8" s="91" t="s">
        <v>1</v>
      </c>
      <c r="E8" s="93">
        <v>1277</v>
      </c>
      <c r="F8" s="94">
        <v>63.85</v>
      </c>
      <c r="G8" s="95">
        <f t="shared" si="0"/>
        <v>61.9345</v>
      </c>
      <c r="H8" s="96">
        <f t="shared" si="1"/>
        <v>1.9155</v>
      </c>
      <c r="I8" s="93">
        <v>0</v>
      </c>
      <c r="J8" s="94">
        <v>0</v>
      </c>
      <c r="K8" s="95">
        <f t="shared" si="2"/>
        <v>0</v>
      </c>
      <c r="L8" s="97">
        <f t="shared" si="3"/>
        <v>0</v>
      </c>
    </row>
    <row r="9" spans="1:20" s="98" customFormat="1" x14ac:dyDescent="0.2">
      <c r="A9" s="91" t="s">
        <v>284</v>
      </c>
      <c r="B9" s="92" t="s">
        <v>228</v>
      </c>
      <c r="C9" s="91" t="s">
        <v>227</v>
      </c>
      <c r="D9" s="91" t="s">
        <v>1</v>
      </c>
      <c r="E9" s="93">
        <v>16724</v>
      </c>
      <c r="F9" s="94">
        <v>836.2</v>
      </c>
      <c r="G9" s="95">
        <f t="shared" si="0"/>
        <v>811.11400000000003</v>
      </c>
      <c r="H9" s="96">
        <f t="shared" si="1"/>
        <v>25.086000000000002</v>
      </c>
      <c r="I9" s="93">
        <v>0</v>
      </c>
      <c r="J9" s="94">
        <v>0</v>
      </c>
      <c r="K9" s="95">
        <f t="shared" si="2"/>
        <v>0</v>
      </c>
      <c r="L9" s="97">
        <f t="shared" si="3"/>
        <v>0</v>
      </c>
    </row>
    <row r="10" spans="1:20" s="137" customFormat="1" ht="27.75" customHeight="1" x14ac:dyDescent="0.25">
      <c r="A10" s="129" t="s">
        <v>284</v>
      </c>
      <c r="B10" s="130" t="s">
        <v>226</v>
      </c>
      <c r="C10" s="129" t="s">
        <v>225</v>
      </c>
      <c r="D10" s="129" t="s">
        <v>1</v>
      </c>
      <c r="E10" s="131">
        <v>14968</v>
      </c>
      <c r="F10" s="132">
        <v>748.4</v>
      </c>
      <c r="G10" s="133">
        <f t="shared" si="0"/>
        <v>725.94799999999998</v>
      </c>
      <c r="H10" s="134">
        <f t="shared" si="1"/>
        <v>22.451999999999998</v>
      </c>
      <c r="I10" s="131">
        <v>0</v>
      </c>
      <c r="J10" s="132">
        <v>0</v>
      </c>
      <c r="K10" s="133">
        <f t="shared" si="2"/>
        <v>0</v>
      </c>
      <c r="L10" s="135">
        <f t="shared" si="3"/>
        <v>0</v>
      </c>
    </row>
    <row r="11" spans="1:20" s="137" customFormat="1" ht="30" x14ac:dyDescent="0.25">
      <c r="A11" s="129"/>
      <c r="B11" s="130" t="s">
        <v>130</v>
      </c>
      <c r="C11" s="129" t="s">
        <v>224</v>
      </c>
      <c r="D11" s="129" t="s">
        <v>1</v>
      </c>
      <c r="E11" s="131">
        <v>0</v>
      </c>
      <c r="F11" s="132">
        <v>0</v>
      </c>
      <c r="G11" s="133">
        <f t="shared" si="0"/>
        <v>0</v>
      </c>
      <c r="H11" s="134">
        <f t="shared" si="1"/>
        <v>0</v>
      </c>
      <c r="I11" s="131">
        <v>0</v>
      </c>
      <c r="J11" s="132">
        <v>0</v>
      </c>
      <c r="K11" s="133">
        <f t="shared" si="2"/>
        <v>0</v>
      </c>
      <c r="L11" s="135">
        <f t="shared" si="3"/>
        <v>0</v>
      </c>
    </row>
    <row r="12" spans="1:20" s="98" customFormat="1" ht="28.5" customHeight="1" x14ac:dyDescent="0.2">
      <c r="A12" s="91"/>
      <c r="B12" s="92" t="s">
        <v>223</v>
      </c>
      <c r="C12" s="91" t="s">
        <v>222</v>
      </c>
      <c r="D12" s="91" t="s">
        <v>1</v>
      </c>
      <c r="E12" s="93">
        <v>1020</v>
      </c>
      <c r="F12" s="94">
        <v>51</v>
      </c>
      <c r="G12" s="95">
        <f t="shared" si="0"/>
        <v>49.47</v>
      </c>
      <c r="H12" s="96">
        <f t="shared" si="1"/>
        <v>1.53</v>
      </c>
      <c r="I12" s="93">
        <v>0</v>
      </c>
      <c r="J12" s="94">
        <v>0</v>
      </c>
      <c r="K12" s="95">
        <f t="shared" si="2"/>
        <v>0</v>
      </c>
      <c r="L12" s="97">
        <f t="shared" si="3"/>
        <v>0</v>
      </c>
    </row>
    <row r="13" spans="1:20" s="98" customFormat="1" x14ac:dyDescent="0.2">
      <c r="A13" s="91"/>
      <c r="B13" s="92" t="s">
        <v>283</v>
      </c>
      <c r="C13" s="91" t="s">
        <v>221</v>
      </c>
      <c r="D13" s="91" t="s">
        <v>1</v>
      </c>
      <c r="E13" s="93">
        <v>13640</v>
      </c>
      <c r="F13" s="94">
        <v>682</v>
      </c>
      <c r="G13" s="95">
        <f t="shared" si="0"/>
        <v>661.54</v>
      </c>
      <c r="H13" s="96">
        <f t="shared" si="1"/>
        <v>20.46</v>
      </c>
      <c r="I13" s="93">
        <v>0</v>
      </c>
      <c r="J13" s="94">
        <v>0</v>
      </c>
      <c r="K13" s="95">
        <f t="shared" si="2"/>
        <v>0</v>
      </c>
      <c r="L13" s="97">
        <f t="shared" si="3"/>
        <v>0</v>
      </c>
    </row>
    <row r="14" spans="1:20" s="98" customFormat="1" x14ac:dyDescent="0.2">
      <c r="A14" s="91"/>
      <c r="B14" s="92" t="s">
        <v>283</v>
      </c>
      <c r="C14" s="91" t="s">
        <v>220</v>
      </c>
      <c r="D14" s="91" t="s">
        <v>1</v>
      </c>
      <c r="E14" s="93">
        <v>4066</v>
      </c>
      <c r="F14" s="94">
        <v>203.3</v>
      </c>
      <c r="G14" s="95">
        <f t="shared" si="0"/>
        <v>197.20100000000002</v>
      </c>
      <c r="H14" s="96">
        <f t="shared" si="1"/>
        <v>6.0990000000000002</v>
      </c>
      <c r="I14" s="93">
        <v>0</v>
      </c>
      <c r="J14" s="94">
        <v>0</v>
      </c>
      <c r="K14" s="95">
        <f t="shared" si="2"/>
        <v>0</v>
      </c>
      <c r="L14" s="97">
        <f t="shared" si="3"/>
        <v>0</v>
      </c>
    </row>
    <row r="15" spans="1:20" s="98" customFormat="1" x14ac:dyDescent="0.2">
      <c r="A15" s="91"/>
      <c r="B15" s="92" t="s">
        <v>283</v>
      </c>
      <c r="C15" s="91" t="s">
        <v>219</v>
      </c>
      <c r="D15" s="91" t="s">
        <v>1</v>
      </c>
      <c r="E15" s="93">
        <v>8400</v>
      </c>
      <c r="F15" s="94">
        <v>420</v>
      </c>
      <c r="G15" s="95">
        <f t="shared" si="0"/>
        <v>407.4</v>
      </c>
      <c r="H15" s="96">
        <f t="shared" si="1"/>
        <v>12.6</v>
      </c>
      <c r="I15" s="93">
        <v>0</v>
      </c>
      <c r="J15" s="94">
        <v>12</v>
      </c>
      <c r="K15" s="95">
        <f t="shared" si="2"/>
        <v>11.64</v>
      </c>
      <c r="L15" s="97">
        <f t="shared" si="3"/>
        <v>0.36</v>
      </c>
    </row>
    <row r="16" spans="1:20" s="98" customFormat="1" ht="23.25" customHeight="1" x14ac:dyDescent="0.2">
      <c r="A16" s="91"/>
      <c r="B16" s="92" t="s">
        <v>283</v>
      </c>
      <c r="C16" s="91" t="s">
        <v>217</v>
      </c>
      <c r="D16" s="91" t="s">
        <v>1</v>
      </c>
      <c r="E16" s="93">
        <v>6599</v>
      </c>
      <c r="F16" s="94">
        <v>329.95</v>
      </c>
      <c r="G16" s="95">
        <f t="shared" si="0"/>
        <v>320.05149999999998</v>
      </c>
      <c r="H16" s="96">
        <f t="shared" si="1"/>
        <v>9.8984999999999985</v>
      </c>
      <c r="I16" s="93">
        <v>162</v>
      </c>
      <c r="J16" s="94">
        <v>32.4</v>
      </c>
      <c r="K16" s="95">
        <f t="shared" si="2"/>
        <v>31.427999999999997</v>
      </c>
      <c r="L16" s="97">
        <f t="shared" si="3"/>
        <v>0.97199999999999998</v>
      </c>
    </row>
    <row r="17" spans="1:13" s="137" customFormat="1" ht="30" x14ac:dyDescent="0.25">
      <c r="A17" s="129"/>
      <c r="B17" s="130" t="s">
        <v>211</v>
      </c>
      <c r="C17" s="129" t="s">
        <v>216</v>
      </c>
      <c r="D17" s="129" t="s">
        <v>1</v>
      </c>
      <c r="E17" s="131">
        <v>17468</v>
      </c>
      <c r="F17" s="132">
        <v>873.4</v>
      </c>
      <c r="G17" s="133">
        <f t="shared" si="0"/>
        <v>847.19799999999998</v>
      </c>
      <c r="H17" s="134">
        <f t="shared" si="1"/>
        <v>26.201999999999998</v>
      </c>
      <c r="I17" s="131">
        <v>20311</v>
      </c>
      <c r="J17" s="132">
        <v>4062.2</v>
      </c>
      <c r="K17" s="133">
        <f t="shared" si="2"/>
        <v>3940.3339999999998</v>
      </c>
      <c r="L17" s="135">
        <f t="shared" si="3"/>
        <v>121.86599999999999</v>
      </c>
    </row>
    <row r="18" spans="1:13" s="137" customFormat="1" ht="30" x14ac:dyDescent="0.25">
      <c r="A18" s="129"/>
      <c r="B18" s="130" t="s">
        <v>211</v>
      </c>
      <c r="C18" s="129" t="s">
        <v>215</v>
      </c>
      <c r="D18" s="129" t="s">
        <v>1</v>
      </c>
      <c r="E18" s="131">
        <v>14011</v>
      </c>
      <c r="F18" s="132">
        <v>700.55</v>
      </c>
      <c r="G18" s="133">
        <f t="shared" si="0"/>
        <v>679.5335</v>
      </c>
      <c r="H18" s="134">
        <f t="shared" si="1"/>
        <v>21.016499999999997</v>
      </c>
      <c r="I18" s="131">
        <v>75310</v>
      </c>
      <c r="J18" s="132">
        <v>15062</v>
      </c>
      <c r="K18" s="133">
        <f t="shared" si="2"/>
        <v>14610.14</v>
      </c>
      <c r="L18" s="135">
        <f t="shared" si="3"/>
        <v>451.85999999999996</v>
      </c>
    </row>
    <row r="19" spans="1:13" s="137" customFormat="1" ht="30" x14ac:dyDescent="0.25">
      <c r="A19" s="129"/>
      <c r="B19" s="130" t="s">
        <v>211</v>
      </c>
      <c r="C19" s="129" t="s">
        <v>214</v>
      </c>
      <c r="D19" s="129" t="s">
        <v>1</v>
      </c>
      <c r="E19" s="131">
        <v>22629</v>
      </c>
      <c r="F19" s="132">
        <v>1131.45</v>
      </c>
      <c r="G19" s="133">
        <f t="shared" si="0"/>
        <v>1097.5065</v>
      </c>
      <c r="H19" s="134">
        <f t="shared" si="1"/>
        <v>33.9435</v>
      </c>
      <c r="I19" s="131">
        <v>17855</v>
      </c>
      <c r="J19" s="132">
        <v>3571</v>
      </c>
      <c r="K19" s="133">
        <f t="shared" si="2"/>
        <v>3463.87</v>
      </c>
      <c r="L19" s="135">
        <f t="shared" si="3"/>
        <v>107.13</v>
      </c>
      <c r="M19" s="136"/>
    </row>
    <row r="20" spans="1:13" s="137" customFormat="1" ht="30" x14ac:dyDescent="0.25">
      <c r="A20" s="129"/>
      <c r="B20" s="130" t="s">
        <v>211</v>
      </c>
      <c r="C20" s="129" t="s">
        <v>213</v>
      </c>
      <c r="D20" s="129" t="s">
        <v>1</v>
      </c>
      <c r="E20" s="131">
        <v>10635</v>
      </c>
      <c r="F20" s="132">
        <v>531.75</v>
      </c>
      <c r="G20" s="133">
        <f t="shared" si="0"/>
        <v>515.79750000000001</v>
      </c>
      <c r="H20" s="134">
        <f t="shared" si="1"/>
        <v>15.952499999999999</v>
      </c>
      <c r="I20" s="131">
        <v>94466</v>
      </c>
      <c r="J20" s="132">
        <v>18893.2</v>
      </c>
      <c r="K20" s="133">
        <f t="shared" si="2"/>
        <v>18326.404000000002</v>
      </c>
      <c r="L20" s="135">
        <f t="shared" si="3"/>
        <v>566.79600000000005</v>
      </c>
      <c r="M20" s="136"/>
    </row>
    <row r="21" spans="1:13" s="137" customFormat="1" ht="30" x14ac:dyDescent="0.25">
      <c r="A21" s="129"/>
      <c r="B21" s="130" t="s">
        <v>211</v>
      </c>
      <c r="C21" s="129" t="s">
        <v>212</v>
      </c>
      <c r="D21" s="129" t="s">
        <v>1</v>
      </c>
      <c r="E21" s="131">
        <v>23715</v>
      </c>
      <c r="F21" s="132">
        <v>1185.75</v>
      </c>
      <c r="G21" s="133">
        <f t="shared" si="0"/>
        <v>1150.1775</v>
      </c>
      <c r="H21" s="134">
        <f t="shared" si="1"/>
        <v>35.572499999999998</v>
      </c>
      <c r="I21" s="131">
        <v>1106</v>
      </c>
      <c r="J21" s="132">
        <v>221.2</v>
      </c>
      <c r="K21" s="133">
        <f t="shared" si="2"/>
        <v>214.56399999999999</v>
      </c>
      <c r="L21" s="135">
        <f t="shared" si="3"/>
        <v>6.6359999999999992</v>
      </c>
      <c r="M21" s="136"/>
    </row>
    <row r="22" spans="1:13" s="137" customFormat="1" ht="45" x14ac:dyDescent="0.25">
      <c r="A22" s="129"/>
      <c r="B22" s="130" t="s">
        <v>211</v>
      </c>
      <c r="C22" s="129" t="s">
        <v>303</v>
      </c>
      <c r="D22" s="129" t="s">
        <v>1</v>
      </c>
      <c r="E22" s="131">
        <v>9614</v>
      </c>
      <c r="F22" s="132">
        <v>480.7</v>
      </c>
      <c r="G22" s="133">
        <f t="shared" si="0"/>
        <v>466.279</v>
      </c>
      <c r="H22" s="134">
        <f t="shared" si="1"/>
        <v>14.420999999999999</v>
      </c>
      <c r="I22" s="131">
        <v>97557</v>
      </c>
      <c r="J22" s="132">
        <v>19511.400000000001</v>
      </c>
      <c r="K22" s="133">
        <f t="shared" si="2"/>
        <v>18926.058000000001</v>
      </c>
      <c r="L22" s="135">
        <f t="shared" si="3"/>
        <v>585.34199999999998</v>
      </c>
      <c r="M22" s="136"/>
    </row>
    <row r="23" spans="1:13" s="98" customFormat="1" ht="25.5" customHeight="1" x14ac:dyDescent="0.2">
      <c r="A23" s="91"/>
      <c r="B23" s="92" t="s">
        <v>209</v>
      </c>
      <c r="C23" s="91" t="s">
        <v>208</v>
      </c>
      <c r="D23" s="91" t="s">
        <v>1</v>
      </c>
      <c r="E23" s="93">
        <v>2120</v>
      </c>
      <c r="F23" s="94">
        <v>106</v>
      </c>
      <c r="G23" s="133">
        <f t="shared" si="0"/>
        <v>0</v>
      </c>
      <c r="H23" s="96">
        <v>106</v>
      </c>
      <c r="I23" s="93">
        <v>0</v>
      </c>
      <c r="J23" s="94">
        <v>0</v>
      </c>
      <c r="K23" s="95">
        <f t="shared" si="2"/>
        <v>0</v>
      </c>
      <c r="L23" s="97">
        <f t="shared" si="3"/>
        <v>0</v>
      </c>
      <c r="M23" s="99"/>
    </row>
    <row r="24" spans="1:13" s="98" customFormat="1" ht="26.25" customHeight="1" x14ac:dyDescent="0.2">
      <c r="A24" s="91"/>
      <c r="B24" s="92" t="s">
        <v>205</v>
      </c>
      <c r="C24" s="91" t="s">
        <v>207</v>
      </c>
      <c r="D24" s="91" t="s">
        <v>1</v>
      </c>
      <c r="E24" s="93">
        <v>7951</v>
      </c>
      <c r="F24" s="94">
        <v>397.55</v>
      </c>
      <c r="G24" s="95">
        <f t="shared" si="0"/>
        <v>385.62350000000004</v>
      </c>
      <c r="H24" s="96">
        <f t="shared" ref="H24:H56" si="4">F24*$H$4</f>
        <v>11.926500000000001</v>
      </c>
      <c r="I24" s="93">
        <v>0</v>
      </c>
      <c r="J24" s="94">
        <v>0</v>
      </c>
      <c r="K24" s="95">
        <f t="shared" si="2"/>
        <v>0</v>
      </c>
      <c r="L24" s="97">
        <f t="shared" si="3"/>
        <v>0</v>
      </c>
      <c r="M24" s="99"/>
    </row>
    <row r="25" spans="1:13" s="98" customFormat="1" ht="21.75" customHeight="1" x14ac:dyDescent="0.2">
      <c r="A25" s="91"/>
      <c r="B25" s="92" t="s">
        <v>205</v>
      </c>
      <c r="C25" s="91" t="s">
        <v>206</v>
      </c>
      <c r="D25" s="91" t="s">
        <v>1</v>
      </c>
      <c r="E25" s="93">
        <v>7006</v>
      </c>
      <c r="F25" s="94">
        <v>350.3</v>
      </c>
      <c r="G25" s="95">
        <f t="shared" si="0"/>
        <v>339.791</v>
      </c>
      <c r="H25" s="96">
        <f t="shared" si="4"/>
        <v>10.509</v>
      </c>
      <c r="I25" s="93">
        <v>0</v>
      </c>
      <c r="J25" s="94">
        <v>0</v>
      </c>
      <c r="K25" s="95">
        <f t="shared" si="2"/>
        <v>0</v>
      </c>
      <c r="L25" s="97">
        <f t="shared" si="3"/>
        <v>0</v>
      </c>
      <c r="M25" s="99"/>
    </row>
    <row r="26" spans="1:13" s="98" customFormat="1" ht="23.25" customHeight="1" x14ac:dyDescent="0.2">
      <c r="A26" s="91"/>
      <c r="B26" s="92" t="s">
        <v>205</v>
      </c>
      <c r="C26" s="91" t="s">
        <v>204</v>
      </c>
      <c r="D26" s="91" t="s">
        <v>1</v>
      </c>
      <c r="E26" s="93">
        <v>3320</v>
      </c>
      <c r="F26" s="94">
        <v>166</v>
      </c>
      <c r="G26" s="95">
        <f t="shared" si="0"/>
        <v>161.02000000000001</v>
      </c>
      <c r="H26" s="96">
        <f t="shared" si="4"/>
        <v>4.9799999999999995</v>
      </c>
      <c r="I26" s="93">
        <v>0</v>
      </c>
      <c r="J26" s="94">
        <v>0</v>
      </c>
      <c r="K26" s="95">
        <f t="shared" si="2"/>
        <v>0</v>
      </c>
      <c r="L26" s="97">
        <f t="shared" si="3"/>
        <v>0</v>
      </c>
      <c r="M26" s="99"/>
    </row>
    <row r="27" spans="1:13" s="98" customFormat="1" x14ac:dyDescent="0.2">
      <c r="A27" s="91"/>
      <c r="B27" s="92" t="s">
        <v>203</v>
      </c>
      <c r="C27" s="91" t="s">
        <v>202</v>
      </c>
      <c r="D27" s="91" t="s">
        <v>1</v>
      </c>
      <c r="E27" s="93">
        <v>42707</v>
      </c>
      <c r="F27" s="94">
        <v>2135.35</v>
      </c>
      <c r="G27" s="95">
        <f t="shared" si="0"/>
        <v>2071.2894999999999</v>
      </c>
      <c r="H27" s="96">
        <f t="shared" si="4"/>
        <v>64.06049999999999</v>
      </c>
      <c r="I27" s="93">
        <v>35417.800000000003</v>
      </c>
      <c r="J27" s="94">
        <v>7083.56</v>
      </c>
      <c r="K27" s="95">
        <f t="shared" si="2"/>
        <v>6871.0532000000003</v>
      </c>
      <c r="L27" s="97">
        <f t="shared" si="3"/>
        <v>212.5068</v>
      </c>
      <c r="M27" s="99"/>
    </row>
    <row r="28" spans="1:13" s="98" customFormat="1" ht="27" customHeight="1" x14ac:dyDescent="0.2">
      <c r="A28" s="91"/>
      <c r="B28" s="92" t="s">
        <v>201</v>
      </c>
      <c r="C28" s="91" t="s">
        <v>200</v>
      </c>
      <c r="D28" s="91" t="s">
        <v>1</v>
      </c>
      <c r="E28" s="93">
        <v>6292.12</v>
      </c>
      <c r="F28" s="94">
        <v>314.61</v>
      </c>
      <c r="G28" s="95">
        <f t="shared" si="0"/>
        <v>305.17169999999999</v>
      </c>
      <c r="H28" s="96">
        <f t="shared" si="4"/>
        <v>9.4382999999999999</v>
      </c>
      <c r="I28" s="93">
        <v>1725.02</v>
      </c>
      <c r="J28" s="94">
        <v>345</v>
      </c>
      <c r="K28" s="95">
        <f t="shared" si="2"/>
        <v>334.65</v>
      </c>
      <c r="L28" s="97">
        <f t="shared" si="3"/>
        <v>10.35</v>
      </c>
      <c r="M28" s="99"/>
    </row>
    <row r="29" spans="1:13" s="98" customFormat="1" ht="24" customHeight="1" x14ac:dyDescent="0.2">
      <c r="A29" s="91"/>
      <c r="B29" s="92" t="s">
        <v>196</v>
      </c>
      <c r="C29" s="91" t="s">
        <v>199</v>
      </c>
      <c r="D29" s="91" t="s">
        <v>1</v>
      </c>
      <c r="E29" s="93">
        <v>2363</v>
      </c>
      <c r="F29" s="94">
        <v>118.15</v>
      </c>
      <c r="G29" s="95">
        <f t="shared" si="0"/>
        <v>114.60550000000001</v>
      </c>
      <c r="H29" s="96">
        <f t="shared" si="4"/>
        <v>3.5445000000000002</v>
      </c>
      <c r="I29" s="93">
        <v>0</v>
      </c>
      <c r="J29" s="94">
        <v>0</v>
      </c>
      <c r="K29" s="95">
        <f t="shared" si="2"/>
        <v>0</v>
      </c>
      <c r="L29" s="97">
        <f t="shared" si="3"/>
        <v>0</v>
      </c>
      <c r="M29" s="99"/>
    </row>
    <row r="30" spans="1:13" s="98" customFormat="1" x14ac:dyDescent="0.2">
      <c r="A30" s="91"/>
      <c r="B30" s="92" t="s">
        <v>196</v>
      </c>
      <c r="C30" s="91" t="s">
        <v>198</v>
      </c>
      <c r="D30" s="91" t="s">
        <v>1</v>
      </c>
      <c r="E30" s="93">
        <v>8966</v>
      </c>
      <c r="F30" s="94">
        <v>448.3</v>
      </c>
      <c r="G30" s="95">
        <f t="shared" si="0"/>
        <v>434.851</v>
      </c>
      <c r="H30" s="96">
        <f t="shared" si="4"/>
        <v>13.449</v>
      </c>
      <c r="I30" s="93">
        <v>0</v>
      </c>
      <c r="J30" s="94">
        <v>0</v>
      </c>
      <c r="K30" s="95">
        <f t="shared" si="2"/>
        <v>0</v>
      </c>
      <c r="L30" s="97">
        <f t="shared" si="3"/>
        <v>0</v>
      </c>
      <c r="M30" s="99"/>
    </row>
    <row r="31" spans="1:13" s="98" customFormat="1" x14ac:dyDescent="0.2">
      <c r="A31" s="91"/>
      <c r="B31" s="92" t="s">
        <v>196</v>
      </c>
      <c r="C31" s="91" t="s">
        <v>197</v>
      </c>
      <c r="D31" s="91" t="s">
        <v>1</v>
      </c>
      <c r="E31" s="93">
        <v>4331</v>
      </c>
      <c r="F31" s="94">
        <v>216.55</v>
      </c>
      <c r="G31" s="95">
        <f t="shared" si="0"/>
        <v>210.05350000000001</v>
      </c>
      <c r="H31" s="96">
        <f t="shared" si="4"/>
        <v>6.4965000000000002</v>
      </c>
      <c r="I31" s="93">
        <v>0</v>
      </c>
      <c r="J31" s="94">
        <v>0</v>
      </c>
      <c r="K31" s="95">
        <f t="shared" si="2"/>
        <v>0</v>
      </c>
      <c r="L31" s="97">
        <f t="shared" si="3"/>
        <v>0</v>
      </c>
    </row>
    <row r="32" spans="1:13" s="98" customFormat="1" x14ac:dyDescent="0.2">
      <c r="A32" s="91"/>
      <c r="B32" s="92" t="s">
        <v>196</v>
      </c>
      <c r="C32" s="91" t="s">
        <v>195</v>
      </c>
      <c r="D32" s="91" t="s">
        <v>1</v>
      </c>
      <c r="E32" s="93">
        <v>6464</v>
      </c>
      <c r="F32" s="94">
        <v>323.2</v>
      </c>
      <c r="G32" s="95">
        <f t="shared" si="0"/>
        <v>313.50399999999996</v>
      </c>
      <c r="H32" s="96">
        <f t="shared" si="4"/>
        <v>9.6959999999999997</v>
      </c>
      <c r="I32" s="93">
        <v>0</v>
      </c>
      <c r="J32" s="94">
        <v>0</v>
      </c>
      <c r="K32" s="95">
        <f t="shared" si="2"/>
        <v>0</v>
      </c>
      <c r="L32" s="97">
        <f t="shared" si="3"/>
        <v>0</v>
      </c>
    </row>
    <row r="33" spans="1:13" s="98" customFormat="1" x14ac:dyDescent="0.2">
      <c r="A33" s="91"/>
      <c r="B33" s="92" t="s">
        <v>194</v>
      </c>
      <c r="C33" s="91" t="s">
        <v>193</v>
      </c>
      <c r="D33" s="91" t="s">
        <v>1</v>
      </c>
      <c r="E33" s="93">
        <v>6497</v>
      </c>
      <c r="F33" s="94">
        <v>325</v>
      </c>
      <c r="G33" s="95">
        <f t="shared" si="0"/>
        <v>315.25</v>
      </c>
      <c r="H33" s="96">
        <f t="shared" si="4"/>
        <v>9.75</v>
      </c>
      <c r="I33" s="93">
        <v>0</v>
      </c>
      <c r="J33" s="94">
        <v>0</v>
      </c>
      <c r="K33" s="95">
        <f t="shared" si="2"/>
        <v>0</v>
      </c>
      <c r="L33" s="97">
        <f t="shared" si="3"/>
        <v>0</v>
      </c>
    </row>
    <row r="34" spans="1:13" s="98" customFormat="1" x14ac:dyDescent="0.2">
      <c r="A34" s="91"/>
      <c r="B34" s="92" t="s">
        <v>192</v>
      </c>
      <c r="C34" s="91" t="s">
        <v>191</v>
      </c>
      <c r="D34" s="91" t="s">
        <v>1</v>
      </c>
      <c r="E34" s="93">
        <v>53188</v>
      </c>
      <c r="F34" s="94">
        <v>2659.44</v>
      </c>
      <c r="G34" s="95">
        <f t="shared" si="0"/>
        <v>2579.6568000000002</v>
      </c>
      <c r="H34" s="96">
        <f t="shared" si="4"/>
        <v>79.783199999999994</v>
      </c>
      <c r="I34" s="93">
        <v>0</v>
      </c>
      <c r="J34" s="94">
        <v>0</v>
      </c>
      <c r="K34" s="95">
        <f t="shared" si="2"/>
        <v>0</v>
      </c>
      <c r="L34" s="97">
        <f t="shared" si="3"/>
        <v>0</v>
      </c>
    </row>
    <row r="35" spans="1:13" s="98" customFormat="1" x14ac:dyDescent="0.2">
      <c r="A35" s="91"/>
      <c r="B35" s="92" t="s">
        <v>189</v>
      </c>
      <c r="C35" s="91" t="s">
        <v>190</v>
      </c>
      <c r="D35" s="91" t="s">
        <v>1</v>
      </c>
      <c r="E35" s="93">
        <v>1855</v>
      </c>
      <c r="F35" s="94">
        <v>92.75</v>
      </c>
      <c r="G35" s="95">
        <f t="shared" si="0"/>
        <v>89.967500000000001</v>
      </c>
      <c r="H35" s="96">
        <f t="shared" si="4"/>
        <v>2.7824999999999998</v>
      </c>
      <c r="I35" s="93">
        <v>0</v>
      </c>
      <c r="J35" s="94">
        <v>0</v>
      </c>
      <c r="K35" s="95">
        <f t="shared" si="2"/>
        <v>0</v>
      </c>
      <c r="L35" s="97">
        <f t="shared" si="3"/>
        <v>0</v>
      </c>
      <c r="M35" s="99"/>
    </row>
    <row r="36" spans="1:13" s="98" customFormat="1" x14ac:dyDescent="0.2">
      <c r="A36" s="91"/>
      <c r="B36" s="92" t="s">
        <v>189</v>
      </c>
      <c r="C36" s="91" t="s">
        <v>188</v>
      </c>
      <c r="D36" s="91" t="s">
        <v>1</v>
      </c>
      <c r="E36" s="93">
        <v>3152</v>
      </c>
      <c r="F36" s="94">
        <v>157.6</v>
      </c>
      <c r="G36" s="95">
        <f t="shared" si="0"/>
        <v>152.87199999999999</v>
      </c>
      <c r="H36" s="96">
        <f t="shared" si="4"/>
        <v>4.7279999999999998</v>
      </c>
      <c r="I36" s="93">
        <v>0</v>
      </c>
      <c r="J36" s="94">
        <v>0</v>
      </c>
      <c r="K36" s="95">
        <f t="shared" si="2"/>
        <v>0</v>
      </c>
      <c r="L36" s="97">
        <f t="shared" si="3"/>
        <v>0</v>
      </c>
      <c r="M36" s="99"/>
    </row>
    <row r="37" spans="1:13" s="98" customFormat="1" ht="34.5" customHeight="1" x14ac:dyDescent="0.2">
      <c r="A37" s="91"/>
      <c r="B37" s="92" t="s">
        <v>182</v>
      </c>
      <c r="C37" s="91" t="s">
        <v>187</v>
      </c>
      <c r="D37" s="91" t="s">
        <v>1</v>
      </c>
      <c r="E37" s="93">
        <v>9054</v>
      </c>
      <c r="F37" s="94">
        <v>452.7</v>
      </c>
      <c r="G37" s="95">
        <f t="shared" si="0"/>
        <v>439.11899999999997</v>
      </c>
      <c r="H37" s="96">
        <f t="shared" si="4"/>
        <v>13.581</v>
      </c>
      <c r="I37" s="93">
        <v>0</v>
      </c>
      <c r="J37" s="94">
        <v>0</v>
      </c>
      <c r="K37" s="95">
        <f t="shared" si="2"/>
        <v>0</v>
      </c>
      <c r="L37" s="97">
        <f t="shared" si="3"/>
        <v>0</v>
      </c>
      <c r="M37" s="99"/>
    </row>
    <row r="38" spans="1:13" s="98" customFormat="1" x14ac:dyDescent="0.2">
      <c r="A38" s="91"/>
      <c r="B38" s="92" t="s">
        <v>182</v>
      </c>
      <c r="C38" s="91" t="s">
        <v>186</v>
      </c>
      <c r="D38" s="91" t="s">
        <v>1</v>
      </c>
      <c r="E38" s="93">
        <v>60</v>
      </c>
      <c r="F38" s="94">
        <v>3</v>
      </c>
      <c r="G38" s="95">
        <f t="shared" si="0"/>
        <v>2.91</v>
      </c>
      <c r="H38" s="96">
        <f t="shared" si="4"/>
        <v>0.09</v>
      </c>
      <c r="I38" s="93">
        <v>0</v>
      </c>
      <c r="J38" s="94">
        <v>0</v>
      </c>
      <c r="K38" s="95">
        <f t="shared" si="2"/>
        <v>0</v>
      </c>
      <c r="L38" s="97">
        <f t="shared" si="3"/>
        <v>0</v>
      </c>
      <c r="M38" s="99"/>
    </row>
    <row r="39" spans="1:13" s="98" customFormat="1" x14ac:dyDescent="0.2">
      <c r="A39" s="91"/>
      <c r="B39" s="92" t="s">
        <v>182</v>
      </c>
      <c r="C39" s="91" t="s">
        <v>184</v>
      </c>
      <c r="D39" s="91" t="s">
        <v>1</v>
      </c>
      <c r="E39" s="93">
        <v>4000</v>
      </c>
      <c r="F39" s="94">
        <v>200</v>
      </c>
      <c r="G39" s="95">
        <v>194</v>
      </c>
      <c r="H39" s="96">
        <f t="shared" si="4"/>
        <v>6</v>
      </c>
      <c r="I39" s="93">
        <v>0</v>
      </c>
      <c r="J39" s="94">
        <v>0</v>
      </c>
      <c r="K39" s="95">
        <f t="shared" ref="K39:K58" si="5">J39-L39</f>
        <v>0</v>
      </c>
      <c r="L39" s="97">
        <f t="shared" ref="L39:L58" si="6">J39*$L$4</f>
        <v>0</v>
      </c>
      <c r="M39" s="99"/>
    </row>
    <row r="40" spans="1:13" s="98" customFormat="1" x14ac:dyDescent="0.2">
      <c r="A40" s="91"/>
      <c r="B40" s="92" t="s">
        <v>182</v>
      </c>
      <c r="C40" s="91" t="s">
        <v>183</v>
      </c>
      <c r="D40" s="91" t="s">
        <v>1</v>
      </c>
      <c r="E40" s="93">
        <v>3715</v>
      </c>
      <c r="F40" s="94">
        <v>185.75</v>
      </c>
      <c r="G40" s="95">
        <f t="shared" ref="G40:G58" si="7">F40-H40</f>
        <v>180.17750000000001</v>
      </c>
      <c r="H40" s="96">
        <f t="shared" si="4"/>
        <v>5.5724999999999998</v>
      </c>
      <c r="I40" s="93">
        <v>920</v>
      </c>
      <c r="J40" s="94">
        <v>184</v>
      </c>
      <c r="K40" s="95">
        <f t="shared" si="5"/>
        <v>178.48</v>
      </c>
      <c r="L40" s="97">
        <f t="shared" si="6"/>
        <v>5.52</v>
      </c>
      <c r="M40" s="99"/>
    </row>
    <row r="41" spans="1:13" s="98" customFormat="1" ht="25.5" customHeight="1" x14ac:dyDescent="0.2">
      <c r="A41" s="91"/>
      <c r="B41" s="92" t="s">
        <v>182</v>
      </c>
      <c r="C41" s="91" t="s">
        <v>181</v>
      </c>
      <c r="D41" s="91" t="s">
        <v>1</v>
      </c>
      <c r="E41" s="93">
        <v>12925</v>
      </c>
      <c r="F41" s="94">
        <v>646.25</v>
      </c>
      <c r="G41" s="95">
        <f t="shared" si="7"/>
        <v>626.86249999999995</v>
      </c>
      <c r="H41" s="96">
        <f t="shared" si="4"/>
        <v>19.387499999999999</v>
      </c>
      <c r="I41" s="93">
        <v>0</v>
      </c>
      <c r="J41" s="94">
        <v>0</v>
      </c>
      <c r="K41" s="95">
        <f t="shared" si="5"/>
        <v>0</v>
      </c>
      <c r="L41" s="97">
        <f t="shared" si="6"/>
        <v>0</v>
      </c>
      <c r="M41" s="99"/>
    </row>
    <row r="42" spans="1:13" s="98" customFormat="1" ht="30" customHeight="1" x14ac:dyDescent="0.2">
      <c r="A42" s="91"/>
      <c r="B42" s="92" t="s">
        <v>176</v>
      </c>
      <c r="C42" s="91" t="s">
        <v>180</v>
      </c>
      <c r="D42" s="91" t="s">
        <v>1</v>
      </c>
      <c r="E42" s="93">
        <v>16225</v>
      </c>
      <c r="F42" s="94">
        <v>811.25</v>
      </c>
      <c r="G42" s="95">
        <f t="shared" si="7"/>
        <v>786.91250000000002</v>
      </c>
      <c r="H42" s="96">
        <f t="shared" si="4"/>
        <v>24.337499999999999</v>
      </c>
      <c r="I42" s="93">
        <v>0</v>
      </c>
      <c r="J42" s="94">
        <v>0</v>
      </c>
      <c r="K42" s="95">
        <f t="shared" si="5"/>
        <v>0</v>
      </c>
      <c r="L42" s="97">
        <f t="shared" si="6"/>
        <v>0</v>
      </c>
      <c r="M42" s="99"/>
    </row>
    <row r="43" spans="1:13" s="98" customFormat="1" ht="30" customHeight="1" x14ac:dyDescent="0.2">
      <c r="A43" s="91"/>
      <c r="B43" s="92" t="s">
        <v>176</v>
      </c>
      <c r="C43" s="91" t="s">
        <v>179</v>
      </c>
      <c r="D43" s="91" t="s">
        <v>1</v>
      </c>
      <c r="E43" s="93">
        <v>3606</v>
      </c>
      <c r="F43" s="94">
        <v>180.3</v>
      </c>
      <c r="G43" s="95">
        <f t="shared" si="7"/>
        <v>174.89100000000002</v>
      </c>
      <c r="H43" s="96">
        <f t="shared" si="4"/>
        <v>5.4089999999999998</v>
      </c>
      <c r="I43" s="93">
        <v>0</v>
      </c>
      <c r="J43" s="94">
        <v>0</v>
      </c>
      <c r="K43" s="95">
        <f t="shared" si="5"/>
        <v>0</v>
      </c>
      <c r="L43" s="97">
        <f t="shared" si="6"/>
        <v>0</v>
      </c>
      <c r="M43" s="99"/>
    </row>
    <row r="44" spans="1:13" s="98" customFormat="1" ht="30" customHeight="1" x14ac:dyDescent="0.2">
      <c r="A44" s="91"/>
      <c r="B44" s="92" t="s">
        <v>176</v>
      </c>
      <c r="C44" s="91" t="s">
        <v>178</v>
      </c>
      <c r="D44" s="91" t="s">
        <v>1</v>
      </c>
      <c r="E44" s="93">
        <v>7029</v>
      </c>
      <c r="F44" s="94">
        <v>351.45</v>
      </c>
      <c r="G44" s="95">
        <f t="shared" si="7"/>
        <v>340.90649999999999</v>
      </c>
      <c r="H44" s="96">
        <f t="shared" si="4"/>
        <v>10.5435</v>
      </c>
      <c r="I44" s="93">
        <v>0</v>
      </c>
      <c r="J44" s="94">
        <v>0</v>
      </c>
      <c r="K44" s="95">
        <f t="shared" si="5"/>
        <v>0</v>
      </c>
      <c r="L44" s="97">
        <f t="shared" si="6"/>
        <v>0</v>
      </c>
      <c r="M44" s="99"/>
    </row>
    <row r="45" spans="1:13" s="98" customFormat="1" ht="30" customHeight="1" x14ac:dyDescent="0.2">
      <c r="A45" s="91"/>
      <c r="B45" s="92" t="s">
        <v>176</v>
      </c>
      <c r="C45" s="91" t="s">
        <v>177</v>
      </c>
      <c r="D45" s="91" t="s">
        <v>1</v>
      </c>
      <c r="E45" s="93">
        <v>9827</v>
      </c>
      <c r="F45" s="94">
        <v>491.35</v>
      </c>
      <c r="G45" s="95">
        <f t="shared" si="7"/>
        <v>476.60950000000003</v>
      </c>
      <c r="H45" s="96">
        <f t="shared" si="4"/>
        <v>14.740500000000001</v>
      </c>
      <c r="I45" s="93">
        <v>0</v>
      </c>
      <c r="J45" s="94">
        <v>0</v>
      </c>
      <c r="K45" s="95">
        <f t="shared" si="5"/>
        <v>0</v>
      </c>
      <c r="L45" s="97">
        <f t="shared" si="6"/>
        <v>0</v>
      </c>
      <c r="M45" s="99"/>
    </row>
    <row r="46" spans="1:13" s="98" customFormat="1" ht="30" customHeight="1" x14ac:dyDescent="0.2">
      <c r="A46" s="91"/>
      <c r="B46" s="92" t="s">
        <v>176</v>
      </c>
      <c r="C46" s="91" t="s">
        <v>175</v>
      </c>
      <c r="D46" s="91" t="s">
        <v>1</v>
      </c>
      <c r="E46" s="93">
        <v>3550</v>
      </c>
      <c r="F46" s="94">
        <v>177.5</v>
      </c>
      <c r="G46" s="95">
        <f t="shared" si="7"/>
        <v>172.17500000000001</v>
      </c>
      <c r="H46" s="96">
        <f t="shared" si="4"/>
        <v>5.3250000000000002</v>
      </c>
      <c r="I46" s="93">
        <v>0</v>
      </c>
      <c r="J46" s="94">
        <v>0</v>
      </c>
      <c r="K46" s="95">
        <f t="shared" si="5"/>
        <v>0</v>
      </c>
      <c r="L46" s="97">
        <f t="shared" si="6"/>
        <v>0</v>
      </c>
      <c r="M46" s="99"/>
    </row>
    <row r="47" spans="1:13" s="98" customFormat="1" ht="27.75" customHeight="1" x14ac:dyDescent="0.2">
      <c r="A47" s="91"/>
      <c r="B47" s="92" t="s">
        <v>170</v>
      </c>
      <c r="C47" s="91" t="s">
        <v>174</v>
      </c>
      <c r="D47" s="91" t="s">
        <v>1</v>
      </c>
      <c r="E47" s="93">
        <v>16896</v>
      </c>
      <c r="F47" s="94">
        <v>844.8</v>
      </c>
      <c r="G47" s="95">
        <f t="shared" si="7"/>
        <v>819.4559999999999</v>
      </c>
      <c r="H47" s="96">
        <f t="shared" si="4"/>
        <v>25.343999999999998</v>
      </c>
      <c r="I47" s="93">
        <v>0</v>
      </c>
      <c r="J47" s="94">
        <v>0</v>
      </c>
      <c r="K47" s="95">
        <f t="shared" si="5"/>
        <v>0</v>
      </c>
      <c r="L47" s="97">
        <f t="shared" si="6"/>
        <v>0</v>
      </c>
      <c r="M47" s="99"/>
    </row>
    <row r="48" spans="1:13" s="98" customFormat="1" ht="27.75" customHeight="1" x14ac:dyDescent="0.2">
      <c r="A48" s="91"/>
      <c r="B48" s="92" t="s">
        <v>170</v>
      </c>
      <c r="C48" s="91" t="s">
        <v>173</v>
      </c>
      <c r="D48" s="91" t="s">
        <v>1</v>
      </c>
      <c r="E48" s="93">
        <v>4802</v>
      </c>
      <c r="F48" s="94">
        <v>240.08</v>
      </c>
      <c r="G48" s="95">
        <f t="shared" si="7"/>
        <v>232.8776</v>
      </c>
      <c r="H48" s="96">
        <f t="shared" si="4"/>
        <v>7.2023999999999999</v>
      </c>
      <c r="I48" s="93">
        <v>125103</v>
      </c>
      <c r="J48" s="94">
        <v>25020.61</v>
      </c>
      <c r="K48" s="95">
        <f t="shared" si="5"/>
        <v>24269.991700000002</v>
      </c>
      <c r="L48" s="97">
        <f t="shared" si="6"/>
        <v>750.61829999999998</v>
      </c>
      <c r="M48" s="99"/>
    </row>
    <row r="49" spans="1:13" s="98" customFormat="1" ht="27" customHeight="1" x14ac:dyDescent="0.2">
      <c r="A49" s="91"/>
      <c r="B49" s="92" t="s">
        <v>170</v>
      </c>
      <c r="C49" s="91" t="s">
        <v>172</v>
      </c>
      <c r="D49" s="91" t="s">
        <v>1</v>
      </c>
      <c r="E49" s="93">
        <v>38598</v>
      </c>
      <c r="F49" s="94">
        <v>1929.9</v>
      </c>
      <c r="G49" s="95">
        <f t="shared" si="7"/>
        <v>1872.0030000000002</v>
      </c>
      <c r="H49" s="96">
        <f t="shared" si="4"/>
        <v>57.896999999999998</v>
      </c>
      <c r="I49" s="93">
        <v>0</v>
      </c>
      <c r="J49" s="94">
        <v>0</v>
      </c>
      <c r="K49" s="95">
        <f t="shared" si="5"/>
        <v>0</v>
      </c>
      <c r="L49" s="97">
        <f t="shared" si="6"/>
        <v>0</v>
      </c>
      <c r="M49" s="99"/>
    </row>
    <row r="50" spans="1:13" s="98" customFormat="1" x14ac:dyDescent="0.2">
      <c r="A50" s="91"/>
      <c r="B50" s="92" t="s">
        <v>170</v>
      </c>
      <c r="C50" s="91" t="s">
        <v>171</v>
      </c>
      <c r="D50" s="91" t="s">
        <v>1</v>
      </c>
      <c r="E50" s="93">
        <v>3742</v>
      </c>
      <c r="F50" s="94">
        <v>187.08</v>
      </c>
      <c r="G50" s="95">
        <f t="shared" si="7"/>
        <v>181.4676</v>
      </c>
      <c r="H50" s="96">
        <f t="shared" si="4"/>
        <v>5.6124000000000001</v>
      </c>
      <c r="I50" s="93">
        <v>97487</v>
      </c>
      <c r="J50" s="94">
        <v>19497.5</v>
      </c>
      <c r="K50" s="95">
        <f t="shared" si="5"/>
        <v>18912.575000000001</v>
      </c>
      <c r="L50" s="97">
        <f t="shared" si="6"/>
        <v>584.92499999999995</v>
      </c>
      <c r="M50" s="99"/>
    </row>
    <row r="51" spans="1:13" s="98" customFormat="1" ht="29.25" customHeight="1" x14ac:dyDescent="0.2">
      <c r="A51" s="91"/>
      <c r="B51" s="92" t="s">
        <v>170</v>
      </c>
      <c r="C51" s="91" t="s">
        <v>169</v>
      </c>
      <c r="D51" s="91" t="s">
        <v>1</v>
      </c>
      <c r="E51" s="93">
        <v>8333</v>
      </c>
      <c r="F51" s="94">
        <v>416.66</v>
      </c>
      <c r="G51" s="95">
        <f t="shared" si="7"/>
        <v>404.16020000000003</v>
      </c>
      <c r="H51" s="96">
        <f t="shared" si="4"/>
        <v>12.4998</v>
      </c>
      <c r="I51" s="93">
        <v>217121</v>
      </c>
      <c r="J51" s="94">
        <v>43424.17</v>
      </c>
      <c r="K51" s="95">
        <f t="shared" si="5"/>
        <v>42121.444899999995</v>
      </c>
      <c r="L51" s="97">
        <f t="shared" si="6"/>
        <v>1302.7250999999999</v>
      </c>
      <c r="M51" s="99"/>
    </row>
    <row r="52" spans="1:13" s="98" customFormat="1" x14ac:dyDescent="0.2">
      <c r="A52" s="91"/>
      <c r="B52" s="92" t="s">
        <v>167</v>
      </c>
      <c r="C52" s="91" t="s">
        <v>168</v>
      </c>
      <c r="D52" s="91" t="s">
        <v>1</v>
      </c>
      <c r="E52" s="93">
        <v>14631</v>
      </c>
      <c r="F52" s="94">
        <v>731.55</v>
      </c>
      <c r="G52" s="95">
        <f t="shared" si="7"/>
        <v>709.60349999999994</v>
      </c>
      <c r="H52" s="96">
        <f t="shared" si="4"/>
        <v>21.946499999999997</v>
      </c>
      <c r="I52" s="93">
        <v>191</v>
      </c>
      <c r="J52" s="94">
        <v>38.200000000000003</v>
      </c>
      <c r="K52" s="95">
        <f t="shared" si="5"/>
        <v>37.054000000000002</v>
      </c>
      <c r="L52" s="97">
        <f t="shared" si="6"/>
        <v>1.1460000000000001</v>
      </c>
      <c r="M52" s="99"/>
    </row>
    <row r="53" spans="1:13" s="98" customFormat="1" x14ac:dyDescent="0.2">
      <c r="A53" s="91"/>
      <c r="B53" s="92" t="s">
        <v>167</v>
      </c>
      <c r="C53" s="91" t="s">
        <v>166</v>
      </c>
      <c r="D53" s="91" t="s">
        <v>1</v>
      </c>
      <c r="E53" s="93">
        <v>7261</v>
      </c>
      <c r="F53" s="94">
        <v>363.05</v>
      </c>
      <c r="G53" s="95">
        <f t="shared" si="7"/>
        <v>352.1585</v>
      </c>
      <c r="H53" s="96">
        <f t="shared" si="4"/>
        <v>10.891500000000001</v>
      </c>
      <c r="I53" s="93">
        <v>0</v>
      </c>
      <c r="J53" s="94">
        <v>0</v>
      </c>
      <c r="K53" s="95">
        <f t="shared" si="5"/>
        <v>0</v>
      </c>
      <c r="L53" s="97">
        <f t="shared" si="6"/>
        <v>0</v>
      </c>
      <c r="M53" s="99"/>
    </row>
    <row r="54" spans="1:13" s="98" customFormat="1" x14ac:dyDescent="0.2">
      <c r="A54" s="91" t="s">
        <v>285</v>
      </c>
      <c r="B54" s="92" t="s">
        <v>165</v>
      </c>
      <c r="C54" s="91" t="s">
        <v>164</v>
      </c>
      <c r="D54" s="91" t="s">
        <v>1</v>
      </c>
      <c r="E54" s="93">
        <v>4427</v>
      </c>
      <c r="F54" s="94">
        <v>221.35</v>
      </c>
      <c r="G54" s="95">
        <f t="shared" si="7"/>
        <v>214.70949999999999</v>
      </c>
      <c r="H54" s="96">
        <f t="shared" si="4"/>
        <v>6.6404999999999994</v>
      </c>
      <c r="I54" s="93">
        <v>37576</v>
      </c>
      <c r="J54" s="94">
        <v>7515.2</v>
      </c>
      <c r="K54" s="95">
        <f t="shared" si="5"/>
        <v>7289.7439999999997</v>
      </c>
      <c r="L54" s="97">
        <f t="shared" si="6"/>
        <v>225.45599999999999</v>
      </c>
      <c r="M54" s="99"/>
    </row>
    <row r="55" spans="1:13" s="98" customFormat="1" ht="27" customHeight="1" x14ac:dyDescent="0.2">
      <c r="A55" s="91"/>
      <c r="B55" s="92" t="s">
        <v>163</v>
      </c>
      <c r="C55" s="91" t="s">
        <v>162</v>
      </c>
      <c r="D55" s="91" t="s">
        <v>1</v>
      </c>
      <c r="E55" s="93">
        <v>46822</v>
      </c>
      <c r="F55" s="94">
        <v>2341.1</v>
      </c>
      <c r="G55" s="95">
        <f t="shared" si="7"/>
        <v>2270.8669999999997</v>
      </c>
      <c r="H55" s="96">
        <f t="shared" si="4"/>
        <v>70.23299999999999</v>
      </c>
      <c r="I55" s="93">
        <v>2050</v>
      </c>
      <c r="J55" s="94">
        <v>410</v>
      </c>
      <c r="K55" s="95">
        <f t="shared" si="5"/>
        <v>397.7</v>
      </c>
      <c r="L55" s="97">
        <f t="shared" si="6"/>
        <v>12.299999999999999</v>
      </c>
      <c r="M55" s="99"/>
    </row>
    <row r="56" spans="1:13" s="98" customFormat="1" ht="23.25" customHeight="1" x14ac:dyDescent="0.2">
      <c r="A56" s="91"/>
      <c r="B56" s="92" t="s">
        <v>161</v>
      </c>
      <c r="C56" s="91" t="s">
        <v>160</v>
      </c>
      <c r="D56" s="91" t="s">
        <v>1</v>
      </c>
      <c r="E56" s="93">
        <v>3081</v>
      </c>
      <c r="F56" s="94">
        <v>154.05000000000001</v>
      </c>
      <c r="G56" s="95">
        <f t="shared" si="7"/>
        <v>149.42850000000001</v>
      </c>
      <c r="H56" s="96">
        <f t="shared" si="4"/>
        <v>4.6215000000000002</v>
      </c>
      <c r="I56" s="93">
        <v>18387</v>
      </c>
      <c r="J56" s="94">
        <v>3677.4</v>
      </c>
      <c r="K56" s="95">
        <f t="shared" si="5"/>
        <v>3567.078</v>
      </c>
      <c r="L56" s="97">
        <f t="shared" si="6"/>
        <v>110.322</v>
      </c>
      <c r="M56" s="99"/>
    </row>
    <row r="57" spans="1:13" s="137" customFormat="1" ht="30" x14ac:dyDescent="0.25">
      <c r="A57" s="129"/>
      <c r="B57" s="130" t="s">
        <v>302</v>
      </c>
      <c r="C57" s="129" t="s">
        <v>158</v>
      </c>
      <c r="D57" s="129" t="s">
        <v>1</v>
      </c>
      <c r="E57" s="131">
        <v>20750</v>
      </c>
      <c r="F57" s="132">
        <v>1037.5</v>
      </c>
      <c r="G57" s="133">
        <f t="shared" si="7"/>
        <v>1037.5</v>
      </c>
      <c r="H57" s="134">
        <v>0</v>
      </c>
      <c r="I57" s="131">
        <v>0</v>
      </c>
      <c r="J57" s="132">
        <v>0</v>
      </c>
      <c r="K57" s="133">
        <f t="shared" si="5"/>
        <v>0</v>
      </c>
      <c r="L57" s="135">
        <f t="shared" si="6"/>
        <v>0</v>
      </c>
      <c r="M57" s="136"/>
    </row>
    <row r="58" spans="1:13" s="128" customFormat="1" ht="30" customHeight="1" x14ac:dyDescent="0.2">
      <c r="A58" s="120"/>
      <c r="B58" s="121" t="s">
        <v>157</v>
      </c>
      <c r="C58" s="120" t="s">
        <v>292</v>
      </c>
      <c r="D58" s="120" t="s">
        <v>1</v>
      </c>
      <c r="E58" s="122">
        <v>70658</v>
      </c>
      <c r="F58" s="123">
        <v>3532.97</v>
      </c>
      <c r="G58" s="124">
        <f t="shared" si="7"/>
        <v>3426.9809</v>
      </c>
      <c r="H58" s="125">
        <f>F58*$H$4</f>
        <v>105.98909999999999</v>
      </c>
      <c r="I58" s="122">
        <v>58538</v>
      </c>
      <c r="J58" s="123">
        <v>11707.52</v>
      </c>
      <c r="K58" s="124">
        <f t="shared" si="5"/>
        <v>11356.294400000001</v>
      </c>
      <c r="L58" s="126">
        <f t="shared" si="6"/>
        <v>351.22559999999999</v>
      </c>
      <c r="M58" s="127"/>
    </row>
    <row r="59" spans="1:13" s="98" customFormat="1" ht="25.5" customHeight="1" x14ac:dyDescent="0.2">
      <c r="A59" s="91"/>
      <c r="B59" s="92" t="s">
        <v>157</v>
      </c>
      <c r="C59" s="91" t="s">
        <v>268</v>
      </c>
      <c r="D59" s="91" t="s">
        <v>1</v>
      </c>
      <c r="E59" s="93">
        <v>0</v>
      </c>
      <c r="F59" s="94">
        <v>0</v>
      </c>
      <c r="G59" s="95">
        <v>0</v>
      </c>
      <c r="H59" s="96">
        <v>0</v>
      </c>
      <c r="I59" s="93">
        <v>2361</v>
      </c>
      <c r="J59" s="94">
        <v>472.15</v>
      </c>
      <c r="K59" s="95">
        <v>457.99</v>
      </c>
      <c r="L59" s="97">
        <v>14.16</v>
      </c>
      <c r="M59" s="99"/>
    </row>
    <row r="60" spans="1:13" s="98" customFormat="1" ht="31.5" customHeight="1" x14ac:dyDescent="0.2">
      <c r="A60" s="91"/>
      <c r="B60" s="92" t="s">
        <v>157</v>
      </c>
      <c r="C60" s="91" t="s">
        <v>269</v>
      </c>
      <c r="D60" s="91" t="s">
        <v>1</v>
      </c>
      <c r="E60" s="93">
        <v>0</v>
      </c>
      <c r="F60" s="94">
        <v>0</v>
      </c>
      <c r="G60" s="95">
        <v>0</v>
      </c>
      <c r="H60" s="96">
        <v>0</v>
      </c>
      <c r="I60" s="93">
        <v>0</v>
      </c>
      <c r="J60" s="94">
        <v>0</v>
      </c>
      <c r="K60" s="95">
        <v>0</v>
      </c>
      <c r="L60" s="97">
        <v>0</v>
      </c>
      <c r="M60" s="99"/>
    </row>
    <row r="61" spans="1:13" s="98" customFormat="1" x14ac:dyDescent="0.2">
      <c r="A61" s="91" t="s">
        <v>289</v>
      </c>
      <c r="B61" s="92" t="s">
        <v>127</v>
      </c>
      <c r="C61" s="91" t="s">
        <v>155</v>
      </c>
      <c r="D61" s="91" t="s">
        <v>1</v>
      </c>
      <c r="E61" s="93">
        <v>9351</v>
      </c>
      <c r="F61" s="94">
        <v>467.55</v>
      </c>
      <c r="G61" s="95">
        <f t="shared" ref="G61:G72" si="8">F61-H61</f>
        <v>453.52350000000001</v>
      </c>
      <c r="H61" s="96">
        <f>F61*$H$4</f>
        <v>14.0265</v>
      </c>
      <c r="I61" s="93">
        <v>19216</v>
      </c>
      <c r="J61" s="94">
        <v>3843.2</v>
      </c>
      <c r="K61" s="95">
        <f t="shared" ref="K61:K72" si="9">J61-L61</f>
        <v>3727.904</v>
      </c>
      <c r="L61" s="97">
        <f t="shared" ref="L61:L92" si="10">J61*$L$4</f>
        <v>115.29599999999999</v>
      </c>
      <c r="M61" s="99"/>
    </row>
    <row r="62" spans="1:13" s="128" customFormat="1" x14ac:dyDescent="0.2">
      <c r="A62" s="120"/>
      <c r="B62" s="121" t="s">
        <v>152</v>
      </c>
      <c r="C62" s="120" t="s">
        <v>154</v>
      </c>
      <c r="D62" s="120" t="s">
        <v>1</v>
      </c>
      <c r="E62" s="122">
        <v>394</v>
      </c>
      <c r="F62" s="123">
        <v>19.7</v>
      </c>
      <c r="G62" s="124">
        <f t="shared" si="8"/>
        <v>19.7</v>
      </c>
      <c r="H62" s="125">
        <v>0</v>
      </c>
      <c r="I62" s="122">
        <v>0</v>
      </c>
      <c r="J62" s="123">
        <v>0</v>
      </c>
      <c r="K62" s="124">
        <f t="shared" si="9"/>
        <v>0</v>
      </c>
      <c r="L62" s="126">
        <f t="shared" si="10"/>
        <v>0</v>
      </c>
      <c r="M62" s="127"/>
    </row>
    <row r="63" spans="1:13" s="128" customFormat="1" x14ac:dyDescent="0.2">
      <c r="A63" s="120"/>
      <c r="B63" s="121" t="s">
        <v>152</v>
      </c>
      <c r="C63" s="120" t="s">
        <v>153</v>
      </c>
      <c r="D63" s="120" t="s">
        <v>1</v>
      </c>
      <c r="E63" s="122">
        <v>1319</v>
      </c>
      <c r="F63" s="123">
        <v>65.95</v>
      </c>
      <c r="G63" s="124">
        <f t="shared" si="8"/>
        <v>65.95</v>
      </c>
      <c r="H63" s="125">
        <v>0</v>
      </c>
      <c r="I63" s="122">
        <v>0</v>
      </c>
      <c r="J63" s="123">
        <v>0</v>
      </c>
      <c r="K63" s="124">
        <f t="shared" si="9"/>
        <v>0</v>
      </c>
      <c r="L63" s="126">
        <f t="shared" si="10"/>
        <v>0</v>
      </c>
      <c r="M63" s="127"/>
    </row>
    <row r="64" spans="1:13" s="128" customFormat="1" x14ac:dyDescent="0.2">
      <c r="A64" s="120"/>
      <c r="B64" s="121" t="s">
        <v>152</v>
      </c>
      <c r="C64" s="120" t="s">
        <v>151</v>
      </c>
      <c r="D64" s="120" t="s">
        <v>1</v>
      </c>
      <c r="E64" s="122">
        <v>364</v>
      </c>
      <c r="F64" s="123">
        <v>18.2</v>
      </c>
      <c r="G64" s="124">
        <f t="shared" si="8"/>
        <v>18.2</v>
      </c>
      <c r="H64" s="125">
        <v>0</v>
      </c>
      <c r="I64" s="122">
        <v>0</v>
      </c>
      <c r="J64" s="123">
        <v>0</v>
      </c>
      <c r="K64" s="124">
        <f t="shared" si="9"/>
        <v>0</v>
      </c>
      <c r="L64" s="126">
        <f t="shared" si="10"/>
        <v>0</v>
      </c>
      <c r="M64" s="127"/>
    </row>
    <row r="65" spans="1:13" s="98" customFormat="1" ht="24" x14ac:dyDescent="0.2">
      <c r="A65" s="91"/>
      <c r="B65" s="92" t="s">
        <v>149</v>
      </c>
      <c r="C65" s="91" t="s">
        <v>261</v>
      </c>
      <c r="D65" s="91" t="s">
        <v>1</v>
      </c>
      <c r="E65" s="93">
        <v>10316.93</v>
      </c>
      <c r="F65" s="94">
        <v>515.84</v>
      </c>
      <c r="G65" s="95">
        <f t="shared" si="8"/>
        <v>500.36480000000006</v>
      </c>
      <c r="H65" s="96">
        <f t="shared" ref="H65:H71" si="11">F65*$H$4</f>
        <v>15.475200000000001</v>
      </c>
      <c r="I65" s="93">
        <v>26997</v>
      </c>
      <c r="J65" s="94">
        <v>5399.4</v>
      </c>
      <c r="K65" s="95">
        <f t="shared" si="9"/>
        <v>5237.4179999999997</v>
      </c>
      <c r="L65" s="97">
        <f t="shared" si="10"/>
        <v>161.98199999999997</v>
      </c>
      <c r="M65" s="99"/>
    </row>
    <row r="66" spans="1:13" s="98" customFormat="1" x14ac:dyDescent="0.2">
      <c r="A66" s="91"/>
      <c r="B66" s="92" t="s">
        <v>149</v>
      </c>
      <c r="C66" s="91" t="s">
        <v>150</v>
      </c>
      <c r="D66" s="91" t="s">
        <v>1</v>
      </c>
      <c r="E66" s="93">
        <v>18222</v>
      </c>
      <c r="F66" s="94">
        <v>911.15</v>
      </c>
      <c r="G66" s="95">
        <f t="shared" si="8"/>
        <v>883.81549999999993</v>
      </c>
      <c r="H66" s="96">
        <f t="shared" si="11"/>
        <v>27.334499999999998</v>
      </c>
      <c r="I66" s="93">
        <v>0</v>
      </c>
      <c r="J66" s="94">
        <v>0</v>
      </c>
      <c r="K66" s="95">
        <f t="shared" si="9"/>
        <v>0</v>
      </c>
      <c r="L66" s="97">
        <f t="shared" si="10"/>
        <v>0</v>
      </c>
      <c r="M66" s="99"/>
    </row>
    <row r="67" spans="1:13" s="98" customFormat="1" x14ac:dyDescent="0.2">
      <c r="A67" s="91"/>
      <c r="B67" s="92" t="s">
        <v>149</v>
      </c>
      <c r="C67" s="91" t="s">
        <v>148</v>
      </c>
      <c r="D67" s="91" t="s">
        <v>1</v>
      </c>
      <c r="E67" s="93">
        <v>7456.67</v>
      </c>
      <c r="F67" s="94">
        <v>372.83</v>
      </c>
      <c r="G67" s="95">
        <f t="shared" si="8"/>
        <v>361.64509999999996</v>
      </c>
      <c r="H67" s="96">
        <f t="shared" si="11"/>
        <v>11.184899999999999</v>
      </c>
      <c r="I67" s="93">
        <v>0</v>
      </c>
      <c r="J67" s="94">
        <v>0</v>
      </c>
      <c r="K67" s="95">
        <f t="shared" si="9"/>
        <v>0</v>
      </c>
      <c r="L67" s="97">
        <f t="shared" si="10"/>
        <v>0</v>
      </c>
      <c r="M67" s="99"/>
    </row>
    <row r="68" spans="1:13" s="98" customFormat="1" x14ac:dyDescent="0.2">
      <c r="A68" s="91"/>
      <c r="B68" s="92" t="s">
        <v>147</v>
      </c>
      <c r="C68" s="91" t="s">
        <v>146</v>
      </c>
      <c r="D68" s="91" t="s">
        <v>1</v>
      </c>
      <c r="E68" s="93">
        <v>9203</v>
      </c>
      <c r="F68" s="94">
        <v>460.15</v>
      </c>
      <c r="G68" s="95">
        <f t="shared" si="8"/>
        <v>446.34549999999996</v>
      </c>
      <c r="H68" s="96">
        <f t="shared" si="11"/>
        <v>13.804499999999999</v>
      </c>
      <c r="I68" s="93">
        <v>0</v>
      </c>
      <c r="J68" s="94">
        <v>0</v>
      </c>
      <c r="K68" s="95">
        <f t="shared" si="9"/>
        <v>0</v>
      </c>
      <c r="L68" s="97">
        <f t="shared" si="10"/>
        <v>0</v>
      </c>
      <c r="M68" s="99"/>
    </row>
    <row r="69" spans="1:13" s="128" customFormat="1" x14ac:dyDescent="0.2">
      <c r="A69" s="120"/>
      <c r="B69" s="121" t="s">
        <v>144</v>
      </c>
      <c r="C69" s="120" t="s">
        <v>145</v>
      </c>
      <c r="D69" s="120" t="s">
        <v>1</v>
      </c>
      <c r="E69" s="122">
        <v>21060.400000000001</v>
      </c>
      <c r="F69" s="123">
        <v>1053.02</v>
      </c>
      <c r="G69" s="124">
        <f t="shared" si="8"/>
        <v>1021.4294</v>
      </c>
      <c r="H69" s="125">
        <f t="shared" si="11"/>
        <v>31.590599999999998</v>
      </c>
      <c r="I69" s="122">
        <v>0</v>
      </c>
      <c r="J69" s="123">
        <v>0</v>
      </c>
      <c r="K69" s="124">
        <f t="shared" si="9"/>
        <v>0</v>
      </c>
      <c r="L69" s="126">
        <f t="shared" si="10"/>
        <v>0</v>
      </c>
      <c r="M69" s="127"/>
    </row>
    <row r="70" spans="1:13" s="128" customFormat="1" x14ac:dyDescent="0.2">
      <c r="A70" s="120"/>
      <c r="B70" s="121" t="s">
        <v>144</v>
      </c>
      <c r="C70" s="120" t="s">
        <v>143</v>
      </c>
      <c r="D70" s="120" t="s">
        <v>1</v>
      </c>
      <c r="E70" s="122">
        <v>5485.37</v>
      </c>
      <c r="F70" s="123">
        <v>274.27</v>
      </c>
      <c r="G70" s="124">
        <f t="shared" si="8"/>
        <v>266.0419</v>
      </c>
      <c r="H70" s="125">
        <f t="shared" si="11"/>
        <v>8.2280999999999995</v>
      </c>
      <c r="I70" s="122">
        <v>0</v>
      </c>
      <c r="J70" s="123">
        <v>0</v>
      </c>
      <c r="K70" s="124">
        <f t="shared" si="9"/>
        <v>0</v>
      </c>
      <c r="L70" s="126">
        <f t="shared" si="10"/>
        <v>0</v>
      </c>
      <c r="M70" s="127"/>
    </row>
    <row r="71" spans="1:13" s="98" customFormat="1" x14ac:dyDescent="0.2">
      <c r="A71" s="91"/>
      <c r="B71" s="92" t="s">
        <v>140</v>
      </c>
      <c r="C71" s="91" t="s">
        <v>142</v>
      </c>
      <c r="D71" s="91" t="s">
        <v>1</v>
      </c>
      <c r="E71" s="93">
        <v>6434</v>
      </c>
      <c r="F71" s="94">
        <v>321.7</v>
      </c>
      <c r="G71" s="95">
        <f t="shared" si="8"/>
        <v>312.04899999999998</v>
      </c>
      <c r="H71" s="96">
        <f t="shared" si="11"/>
        <v>9.6509999999999998</v>
      </c>
      <c r="I71" s="93">
        <v>13981</v>
      </c>
      <c r="J71" s="94">
        <v>2796.2</v>
      </c>
      <c r="K71" s="95">
        <f t="shared" si="9"/>
        <v>2712.3139999999999</v>
      </c>
      <c r="L71" s="97">
        <f t="shared" si="10"/>
        <v>83.885999999999996</v>
      </c>
      <c r="M71" s="99"/>
    </row>
    <row r="72" spans="1:13" s="128" customFormat="1" x14ac:dyDescent="0.2">
      <c r="A72" s="120"/>
      <c r="B72" s="121" t="s">
        <v>140</v>
      </c>
      <c r="C72" s="120" t="s">
        <v>141</v>
      </c>
      <c r="D72" s="120" t="s">
        <v>1</v>
      </c>
      <c r="E72" s="122">
        <v>330</v>
      </c>
      <c r="F72" s="123">
        <v>16.5</v>
      </c>
      <c r="G72" s="124">
        <f t="shared" si="8"/>
        <v>16.010000000000002</v>
      </c>
      <c r="H72" s="125">
        <v>0.49</v>
      </c>
      <c r="I72" s="122">
        <v>0</v>
      </c>
      <c r="J72" s="123">
        <v>0</v>
      </c>
      <c r="K72" s="124">
        <f t="shared" si="9"/>
        <v>0</v>
      </c>
      <c r="L72" s="126">
        <f t="shared" si="10"/>
        <v>0</v>
      </c>
      <c r="M72" s="127"/>
    </row>
    <row r="73" spans="1:13" s="128" customFormat="1" ht="23.25" customHeight="1" x14ac:dyDescent="0.2">
      <c r="A73" s="120"/>
      <c r="B73" s="121" t="s">
        <v>140</v>
      </c>
      <c r="C73" s="120" t="s">
        <v>293</v>
      </c>
      <c r="D73" s="120" t="s">
        <v>1</v>
      </c>
      <c r="E73" s="122">
        <v>320</v>
      </c>
      <c r="F73" s="123">
        <v>16</v>
      </c>
      <c r="G73" s="124">
        <v>15.52</v>
      </c>
      <c r="H73" s="125">
        <v>0.48</v>
      </c>
      <c r="I73" s="122">
        <v>0</v>
      </c>
      <c r="J73" s="123">
        <v>0</v>
      </c>
      <c r="K73" s="124">
        <v>0</v>
      </c>
      <c r="L73" s="126">
        <f t="shared" si="10"/>
        <v>0</v>
      </c>
      <c r="M73" s="127"/>
    </row>
    <row r="74" spans="1:13" s="128" customFormat="1" ht="25.5" customHeight="1" x14ac:dyDescent="0.2">
      <c r="A74" s="120"/>
      <c r="B74" s="121" t="s">
        <v>140</v>
      </c>
      <c r="C74" s="120" t="s">
        <v>294</v>
      </c>
      <c r="D74" s="120" t="s">
        <v>1</v>
      </c>
      <c r="E74" s="122">
        <v>0</v>
      </c>
      <c r="F74" s="123">
        <v>0</v>
      </c>
      <c r="G74" s="124">
        <v>0</v>
      </c>
      <c r="H74" s="125">
        <v>0</v>
      </c>
      <c r="I74" s="122">
        <v>0</v>
      </c>
      <c r="J74" s="123">
        <v>0</v>
      </c>
      <c r="K74" s="124">
        <v>0</v>
      </c>
      <c r="L74" s="126">
        <f t="shared" si="10"/>
        <v>0</v>
      </c>
      <c r="M74" s="127"/>
    </row>
    <row r="75" spans="1:13" s="128" customFormat="1" ht="25.5" customHeight="1" x14ac:dyDescent="0.2">
      <c r="A75" s="120"/>
      <c r="B75" s="121" t="s">
        <v>140</v>
      </c>
      <c r="C75" s="120" t="s">
        <v>142</v>
      </c>
      <c r="D75" s="120" t="s">
        <v>1</v>
      </c>
      <c r="E75" s="122">
        <v>2385</v>
      </c>
      <c r="F75" s="123">
        <v>119.25</v>
      </c>
      <c r="G75" s="124">
        <v>115.68</v>
      </c>
      <c r="H75" s="125">
        <v>3.57</v>
      </c>
      <c r="I75" s="122">
        <v>9325.31</v>
      </c>
      <c r="J75" s="123">
        <v>1865.06</v>
      </c>
      <c r="K75" s="124">
        <v>1809.11</v>
      </c>
      <c r="L75" s="126">
        <f t="shared" si="10"/>
        <v>55.951799999999999</v>
      </c>
      <c r="M75" s="127"/>
    </row>
    <row r="76" spans="1:13" s="137" customFormat="1" ht="30" x14ac:dyDescent="0.25">
      <c r="A76" s="129"/>
      <c r="B76" s="130" t="s">
        <v>137</v>
      </c>
      <c r="C76" s="129" t="s">
        <v>138</v>
      </c>
      <c r="D76" s="129" t="s">
        <v>1</v>
      </c>
      <c r="E76" s="131">
        <v>6051</v>
      </c>
      <c r="F76" s="132">
        <v>302.55</v>
      </c>
      <c r="G76" s="133">
        <f>F76-H76</f>
        <v>293.4735</v>
      </c>
      <c r="H76" s="134">
        <f t="shared" ref="H76:H83" si="12">F76*$H$4</f>
        <v>9.0764999999999993</v>
      </c>
      <c r="I76" s="131">
        <v>127</v>
      </c>
      <c r="J76" s="132">
        <v>25.4</v>
      </c>
      <c r="K76" s="133">
        <f t="shared" ref="K76:K107" si="13">J76-L76</f>
        <v>24.637999999999998</v>
      </c>
      <c r="L76" s="135">
        <f t="shared" si="10"/>
        <v>0.7619999999999999</v>
      </c>
      <c r="M76" s="136"/>
    </row>
    <row r="77" spans="1:13" s="137" customFormat="1" ht="30" x14ac:dyDescent="0.25">
      <c r="A77" s="129"/>
      <c r="B77" s="130" t="s">
        <v>137</v>
      </c>
      <c r="C77" s="129" t="s">
        <v>136</v>
      </c>
      <c r="D77" s="129" t="s">
        <v>1</v>
      </c>
      <c r="E77" s="131">
        <v>8190</v>
      </c>
      <c r="F77" s="132">
        <v>409.5</v>
      </c>
      <c r="G77" s="133">
        <v>397.21</v>
      </c>
      <c r="H77" s="134">
        <f t="shared" si="12"/>
        <v>12.285</v>
      </c>
      <c r="I77" s="131">
        <v>65858</v>
      </c>
      <c r="J77" s="132">
        <v>13191.6</v>
      </c>
      <c r="K77" s="133">
        <f t="shared" si="13"/>
        <v>12795.852000000001</v>
      </c>
      <c r="L77" s="135">
        <f t="shared" si="10"/>
        <v>395.74799999999999</v>
      </c>
      <c r="M77" s="136"/>
    </row>
    <row r="78" spans="1:13" s="137" customFormat="1" ht="30" x14ac:dyDescent="0.25">
      <c r="A78" s="129"/>
      <c r="B78" s="130" t="s">
        <v>135</v>
      </c>
      <c r="C78" s="129" t="s">
        <v>134</v>
      </c>
      <c r="D78" s="129" t="s">
        <v>1</v>
      </c>
      <c r="E78" s="131">
        <v>12165</v>
      </c>
      <c r="F78" s="132">
        <v>608.25</v>
      </c>
      <c r="G78" s="133">
        <f t="shared" ref="G78:G89" si="14">F78-H78</f>
        <v>590.00250000000005</v>
      </c>
      <c r="H78" s="134">
        <f t="shared" si="12"/>
        <v>18.247499999999999</v>
      </c>
      <c r="I78" s="131">
        <v>27050</v>
      </c>
      <c r="J78" s="132">
        <v>5410</v>
      </c>
      <c r="K78" s="133">
        <f t="shared" si="13"/>
        <v>5247.7</v>
      </c>
      <c r="L78" s="135">
        <f t="shared" si="10"/>
        <v>162.29999999999998</v>
      </c>
      <c r="M78" s="136"/>
    </row>
    <row r="79" spans="1:13" s="98" customFormat="1" x14ac:dyDescent="0.2">
      <c r="A79" s="91"/>
      <c r="B79" s="92" t="s">
        <v>133</v>
      </c>
      <c r="C79" s="91" t="s">
        <v>132</v>
      </c>
      <c r="D79" s="91" t="s">
        <v>1</v>
      </c>
      <c r="E79" s="93">
        <v>64192</v>
      </c>
      <c r="F79" s="94">
        <v>3209.6</v>
      </c>
      <c r="G79" s="95">
        <f t="shared" si="14"/>
        <v>3113.3119999999999</v>
      </c>
      <c r="H79" s="96">
        <f t="shared" si="12"/>
        <v>96.287999999999997</v>
      </c>
      <c r="I79" s="93">
        <v>216328.4</v>
      </c>
      <c r="J79" s="94">
        <v>43265.68</v>
      </c>
      <c r="K79" s="95">
        <f t="shared" si="13"/>
        <v>41967.709600000002</v>
      </c>
      <c r="L79" s="97">
        <f t="shared" si="10"/>
        <v>1297.9703999999999</v>
      </c>
      <c r="M79" s="99"/>
    </row>
    <row r="80" spans="1:13" s="98" customFormat="1" x14ac:dyDescent="0.2">
      <c r="A80" s="91"/>
      <c r="B80" s="92" t="s">
        <v>130</v>
      </c>
      <c r="C80" s="91" t="s">
        <v>131</v>
      </c>
      <c r="D80" s="91" t="s">
        <v>1</v>
      </c>
      <c r="E80" s="93">
        <v>28412.36</v>
      </c>
      <c r="F80" s="94">
        <v>1420.62</v>
      </c>
      <c r="G80" s="95">
        <f t="shared" si="14"/>
        <v>1378.0013999999999</v>
      </c>
      <c r="H80" s="96">
        <f t="shared" si="12"/>
        <v>42.618599999999994</v>
      </c>
      <c r="I80" s="93">
        <v>0</v>
      </c>
      <c r="J80" s="94">
        <v>0</v>
      </c>
      <c r="K80" s="95">
        <f t="shared" si="13"/>
        <v>0</v>
      </c>
      <c r="L80" s="97">
        <f t="shared" si="10"/>
        <v>0</v>
      </c>
      <c r="M80" s="99"/>
    </row>
    <row r="81" spans="1:13" s="98" customFormat="1" x14ac:dyDescent="0.2">
      <c r="A81" s="91"/>
      <c r="B81" s="92" t="s">
        <v>130</v>
      </c>
      <c r="C81" s="91" t="s">
        <v>129</v>
      </c>
      <c r="D81" s="91" t="s">
        <v>1</v>
      </c>
      <c r="E81" s="93">
        <v>27045</v>
      </c>
      <c r="F81" s="94">
        <v>1352.27</v>
      </c>
      <c r="G81" s="95">
        <f t="shared" si="14"/>
        <v>1311.7019</v>
      </c>
      <c r="H81" s="96">
        <f t="shared" si="12"/>
        <v>40.568100000000001</v>
      </c>
      <c r="I81" s="93">
        <v>0</v>
      </c>
      <c r="J81" s="94">
        <v>0</v>
      </c>
      <c r="K81" s="95">
        <f t="shared" si="13"/>
        <v>0</v>
      </c>
      <c r="L81" s="97">
        <f t="shared" si="10"/>
        <v>0</v>
      </c>
      <c r="M81" s="99"/>
    </row>
    <row r="82" spans="1:13" s="98" customFormat="1" x14ac:dyDescent="0.2">
      <c r="A82" s="91" t="s">
        <v>289</v>
      </c>
      <c r="B82" s="92" t="s">
        <v>127</v>
      </c>
      <c r="C82" s="91" t="s">
        <v>128</v>
      </c>
      <c r="D82" s="91" t="s">
        <v>1</v>
      </c>
      <c r="E82" s="93">
        <v>9904</v>
      </c>
      <c r="F82" s="94">
        <v>495.22</v>
      </c>
      <c r="G82" s="95">
        <f t="shared" si="14"/>
        <v>480.36340000000001</v>
      </c>
      <c r="H82" s="96">
        <f t="shared" si="12"/>
        <v>14.8566</v>
      </c>
      <c r="I82" s="93">
        <v>61121</v>
      </c>
      <c r="J82" s="94">
        <v>12224.2</v>
      </c>
      <c r="K82" s="95">
        <f t="shared" si="13"/>
        <v>11857.474</v>
      </c>
      <c r="L82" s="97">
        <f t="shared" si="10"/>
        <v>366.726</v>
      </c>
      <c r="M82" s="99"/>
    </row>
    <row r="83" spans="1:13" s="98" customFormat="1" x14ac:dyDescent="0.2">
      <c r="A83" s="91" t="s">
        <v>289</v>
      </c>
      <c r="B83" s="92" t="s">
        <v>127</v>
      </c>
      <c r="C83" s="91" t="s">
        <v>126</v>
      </c>
      <c r="D83" s="91" t="s">
        <v>1</v>
      </c>
      <c r="E83" s="93">
        <v>2660</v>
      </c>
      <c r="F83" s="94">
        <v>133</v>
      </c>
      <c r="G83" s="95">
        <f t="shared" si="14"/>
        <v>129.01</v>
      </c>
      <c r="H83" s="96">
        <f t="shared" si="12"/>
        <v>3.9899999999999998</v>
      </c>
      <c r="I83" s="93">
        <v>50842</v>
      </c>
      <c r="J83" s="94">
        <v>10168.4</v>
      </c>
      <c r="K83" s="95">
        <f t="shared" si="13"/>
        <v>9863.348</v>
      </c>
      <c r="L83" s="97">
        <f t="shared" si="10"/>
        <v>305.05199999999996</v>
      </c>
      <c r="M83" s="99"/>
    </row>
    <row r="84" spans="1:13" s="146" customFormat="1" x14ac:dyDescent="0.2">
      <c r="A84" s="138"/>
      <c r="B84" s="139" t="s">
        <v>125</v>
      </c>
      <c r="C84" s="138" t="s">
        <v>124</v>
      </c>
      <c r="D84" s="138" t="s">
        <v>1</v>
      </c>
      <c r="E84" s="140">
        <v>5210</v>
      </c>
      <c r="F84" s="141">
        <v>260.5</v>
      </c>
      <c r="G84" s="142">
        <f t="shared" si="14"/>
        <v>252.5</v>
      </c>
      <c r="H84" s="143">
        <v>8</v>
      </c>
      <c r="I84" s="140">
        <v>0</v>
      </c>
      <c r="J84" s="141">
        <v>0</v>
      </c>
      <c r="K84" s="142">
        <f t="shared" si="13"/>
        <v>0</v>
      </c>
      <c r="L84" s="144">
        <f t="shared" si="10"/>
        <v>0</v>
      </c>
      <c r="M84" s="145"/>
    </row>
    <row r="85" spans="1:13" s="98" customFormat="1" ht="27.75" customHeight="1" x14ac:dyDescent="0.2">
      <c r="A85" s="91"/>
      <c r="B85" s="92" t="s">
        <v>123</v>
      </c>
      <c r="C85" s="91" t="s">
        <v>122</v>
      </c>
      <c r="D85" s="91" t="s">
        <v>1</v>
      </c>
      <c r="E85" s="93">
        <v>12923</v>
      </c>
      <c r="F85" s="94">
        <v>646.15</v>
      </c>
      <c r="G85" s="95">
        <f t="shared" si="14"/>
        <v>626.76549999999997</v>
      </c>
      <c r="H85" s="96">
        <f>F85*$H$4</f>
        <v>19.384499999999999</v>
      </c>
      <c r="I85" s="93">
        <v>0</v>
      </c>
      <c r="J85" s="94">
        <v>0</v>
      </c>
      <c r="K85" s="95">
        <f t="shared" si="13"/>
        <v>0</v>
      </c>
      <c r="L85" s="97">
        <f t="shared" si="10"/>
        <v>0</v>
      </c>
      <c r="M85" s="99"/>
    </row>
    <row r="86" spans="1:13" s="98" customFormat="1" ht="29.25" customHeight="1" x14ac:dyDescent="0.2">
      <c r="A86" s="91"/>
      <c r="B86" s="92" t="s">
        <v>121</v>
      </c>
      <c r="C86" s="91" t="s">
        <v>120</v>
      </c>
      <c r="D86" s="91" t="s">
        <v>1</v>
      </c>
      <c r="E86" s="93">
        <v>10627</v>
      </c>
      <c r="F86" s="94">
        <v>531.35</v>
      </c>
      <c r="G86" s="95">
        <f t="shared" si="14"/>
        <v>515.40949999999998</v>
      </c>
      <c r="H86" s="96">
        <f>F86*$H$4</f>
        <v>15.9405</v>
      </c>
      <c r="I86" s="93">
        <v>0</v>
      </c>
      <c r="J86" s="94">
        <v>0</v>
      </c>
      <c r="K86" s="95">
        <f t="shared" si="13"/>
        <v>0</v>
      </c>
      <c r="L86" s="97">
        <f t="shared" si="10"/>
        <v>0</v>
      </c>
      <c r="M86" s="99"/>
    </row>
    <row r="87" spans="1:13" s="137" customFormat="1" ht="27" customHeight="1" x14ac:dyDescent="0.25">
      <c r="A87" s="129"/>
      <c r="B87" s="130" t="s">
        <v>119</v>
      </c>
      <c r="C87" s="129" t="s">
        <v>118</v>
      </c>
      <c r="D87" s="129" t="s">
        <v>1</v>
      </c>
      <c r="E87" s="131">
        <v>3550.3</v>
      </c>
      <c r="F87" s="132">
        <v>167.5</v>
      </c>
      <c r="G87" s="133">
        <f t="shared" si="14"/>
        <v>162.47499999999999</v>
      </c>
      <c r="H87" s="134">
        <f>F87*$H$4</f>
        <v>5.0249999999999995</v>
      </c>
      <c r="I87" s="131">
        <v>0</v>
      </c>
      <c r="J87" s="132">
        <v>0</v>
      </c>
      <c r="K87" s="133">
        <f t="shared" si="13"/>
        <v>0</v>
      </c>
      <c r="L87" s="135">
        <f t="shared" si="10"/>
        <v>0</v>
      </c>
      <c r="M87" s="136"/>
    </row>
    <row r="88" spans="1:13" s="98" customFormat="1" x14ac:dyDescent="0.2">
      <c r="A88" s="91"/>
      <c r="B88" s="92" t="s">
        <v>117</v>
      </c>
      <c r="C88" s="91" t="s">
        <v>116</v>
      </c>
      <c r="D88" s="91" t="s">
        <v>1</v>
      </c>
      <c r="E88" s="93">
        <v>3178</v>
      </c>
      <c r="F88" s="94">
        <v>158.9</v>
      </c>
      <c r="G88" s="95">
        <f t="shared" si="14"/>
        <v>154.13300000000001</v>
      </c>
      <c r="H88" s="96">
        <f>F88*H4</f>
        <v>4.7670000000000003</v>
      </c>
      <c r="I88" s="93"/>
      <c r="J88" s="94">
        <v>0</v>
      </c>
      <c r="K88" s="95">
        <f t="shared" si="13"/>
        <v>0</v>
      </c>
      <c r="L88" s="97">
        <f t="shared" si="10"/>
        <v>0</v>
      </c>
      <c r="M88" s="99"/>
    </row>
    <row r="89" spans="1:13" s="98" customFormat="1" ht="24" x14ac:dyDescent="0.2">
      <c r="A89" s="91"/>
      <c r="B89" s="92" t="s">
        <v>115</v>
      </c>
      <c r="C89" s="91" t="s">
        <v>114</v>
      </c>
      <c r="D89" s="91" t="s">
        <v>1</v>
      </c>
      <c r="E89" s="93">
        <v>2428</v>
      </c>
      <c r="F89" s="94">
        <v>121.4</v>
      </c>
      <c r="G89" s="95">
        <f t="shared" si="14"/>
        <v>117.75800000000001</v>
      </c>
      <c r="H89" s="96">
        <f>F89*$H$4</f>
        <v>3.6419999999999999</v>
      </c>
      <c r="I89" s="93">
        <v>31448</v>
      </c>
      <c r="J89" s="94">
        <v>6289.6</v>
      </c>
      <c r="K89" s="95">
        <f t="shared" si="13"/>
        <v>6100.9120000000003</v>
      </c>
      <c r="L89" s="97">
        <f t="shared" si="10"/>
        <v>188.68800000000002</v>
      </c>
      <c r="M89" s="99"/>
    </row>
    <row r="90" spans="1:13" s="98" customFormat="1" ht="27.75" customHeight="1" x14ac:dyDescent="0.2">
      <c r="A90" s="91"/>
      <c r="B90" s="92" t="s">
        <v>113</v>
      </c>
      <c r="C90" s="91" t="s">
        <v>112</v>
      </c>
      <c r="D90" s="91" t="s">
        <v>1</v>
      </c>
      <c r="E90" s="93">
        <v>560</v>
      </c>
      <c r="F90" s="94">
        <v>28</v>
      </c>
      <c r="G90" s="95">
        <v>28</v>
      </c>
      <c r="H90" s="96">
        <v>0</v>
      </c>
      <c r="I90" s="93">
        <v>0</v>
      </c>
      <c r="J90" s="94">
        <v>0</v>
      </c>
      <c r="K90" s="95">
        <f t="shared" si="13"/>
        <v>0</v>
      </c>
      <c r="L90" s="97">
        <f t="shared" si="10"/>
        <v>0</v>
      </c>
      <c r="M90" s="99"/>
    </row>
    <row r="91" spans="1:13" s="128" customFormat="1" ht="25.5" customHeight="1" x14ac:dyDescent="0.2">
      <c r="A91" s="120"/>
      <c r="B91" s="121" t="s">
        <v>110</v>
      </c>
      <c r="C91" s="120" t="s">
        <v>111</v>
      </c>
      <c r="D91" s="120" t="s">
        <v>1</v>
      </c>
      <c r="E91" s="122">
        <v>10045</v>
      </c>
      <c r="F91" s="123">
        <v>502.25</v>
      </c>
      <c r="G91" s="124">
        <f t="shared" ref="G91:G96" si="15">F91-H91</f>
        <v>487.1825</v>
      </c>
      <c r="H91" s="125">
        <f t="shared" ref="H91:H96" si="16">F91*$H$4</f>
        <v>15.067499999999999</v>
      </c>
      <c r="I91" s="122">
        <v>69041</v>
      </c>
      <c r="J91" s="123">
        <v>13808.2</v>
      </c>
      <c r="K91" s="124">
        <f t="shared" si="13"/>
        <v>13393.954000000002</v>
      </c>
      <c r="L91" s="126">
        <f t="shared" si="10"/>
        <v>414.24599999999998</v>
      </c>
      <c r="M91" s="127"/>
    </row>
    <row r="92" spans="1:13" s="128" customFormat="1" ht="27" customHeight="1" x14ac:dyDescent="0.2">
      <c r="A92" s="120"/>
      <c r="B92" s="121" t="s">
        <v>110</v>
      </c>
      <c r="C92" s="120" t="s">
        <v>109</v>
      </c>
      <c r="D92" s="120" t="s">
        <v>1</v>
      </c>
      <c r="E92" s="122">
        <v>3319</v>
      </c>
      <c r="F92" s="123">
        <v>165.95</v>
      </c>
      <c r="G92" s="124">
        <f t="shared" si="15"/>
        <v>160.97149999999999</v>
      </c>
      <c r="H92" s="125">
        <f t="shared" si="16"/>
        <v>4.9784999999999995</v>
      </c>
      <c r="I92" s="122">
        <v>38710</v>
      </c>
      <c r="J92" s="123">
        <v>7742.1</v>
      </c>
      <c r="K92" s="124">
        <f t="shared" si="13"/>
        <v>7509.8370000000004</v>
      </c>
      <c r="L92" s="126">
        <f t="shared" si="10"/>
        <v>232.26300000000001</v>
      </c>
      <c r="M92" s="127"/>
    </row>
    <row r="93" spans="1:13" s="98" customFormat="1" x14ac:dyDescent="0.2">
      <c r="A93" s="91"/>
      <c r="B93" s="92" t="s">
        <v>103</v>
      </c>
      <c r="C93" s="91" t="s">
        <v>108</v>
      </c>
      <c r="D93" s="91" t="s">
        <v>1</v>
      </c>
      <c r="E93" s="93">
        <v>4500</v>
      </c>
      <c r="F93" s="94">
        <v>225</v>
      </c>
      <c r="G93" s="95">
        <f t="shared" si="15"/>
        <v>218.25</v>
      </c>
      <c r="H93" s="96">
        <f t="shared" si="16"/>
        <v>6.75</v>
      </c>
      <c r="I93" s="93">
        <v>0</v>
      </c>
      <c r="J93" s="94">
        <v>0</v>
      </c>
      <c r="K93" s="95">
        <f t="shared" si="13"/>
        <v>0</v>
      </c>
      <c r="L93" s="97">
        <f t="shared" ref="L93:L116" si="17">J93*$L$4</f>
        <v>0</v>
      </c>
      <c r="M93" s="99"/>
    </row>
    <row r="94" spans="1:13" s="98" customFormat="1" x14ac:dyDescent="0.2">
      <c r="A94" s="91"/>
      <c r="B94" s="92" t="s">
        <v>103</v>
      </c>
      <c r="C94" s="91" t="s">
        <v>107</v>
      </c>
      <c r="D94" s="91" t="s">
        <v>1</v>
      </c>
      <c r="E94" s="93">
        <v>2104</v>
      </c>
      <c r="F94" s="94">
        <v>105.2</v>
      </c>
      <c r="G94" s="95">
        <f t="shared" si="15"/>
        <v>102.044</v>
      </c>
      <c r="H94" s="96">
        <f t="shared" si="16"/>
        <v>3.1560000000000001</v>
      </c>
      <c r="I94" s="93">
        <v>0</v>
      </c>
      <c r="J94" s="94">
        <v>0</v>
      </c>
      <c r="K94" s="95">
        <f t="shared" si="13"/>
        <v>0</v>
      </c>
      <c r="L94" s="97">
        <f t="shared" si="17"/>
        <v>0</v>
      </c>
      <c r="M94" s="99"/>
    </row>
    <row r="95" spans="1:13" s="98" customFormat="1" x14ac:dyDescent="0.2">
      <c r="A95" s="91"/>
      <c r="B95" s="92" t="s">
        <v>103</v>
      </c>
      <c r="C95" s="91" t="s">
        <v>106</v>
      </c>
      <c r="D95" s="91" t="s">
        <v>1</v>
      </c>
      <c r="E95" s="93">
        <v>8390</v>
      </c>
      <c r="F95" s="94">
        <v>419.5</v>
      </c>
      <c r="G95" s="95">
        <f t="shared" si="15"/>
        <v>406.91500000000002</v>
      </c>
      <c r="H95" s="96">
        <f t="shared" si="16"/>
        <v>12.584999999999999</v>
      </c>
      <c r="I95" s="93">
        <v>0</v>
      </c>
      <c r="J95" s="94">
        <v>0</v>
      </c>
      <c r="K95" s="95">
        <f t="shared" si="13"/>
        <v>0</v>
      </c>
      <c r="L95" s="97">
        <f t="shared" si="17"/>
        <v>0</v>
      </c>
      <c r="M95" s="99"/>
    </row>
    <row r="96" spans="1:13" s="98" customFormat="1" x14ac:dyDescent="0.2">
      <c r="A96" s="91"/>
      <c r="B96" s="92" t="s">
        <v>103</v>
      </c>
      <c r="C96" s="91" t="s">
        <v>105</v>
      </c>
      <c r="D96" s="91" t="s">
        <v>1</v>
      </c>
      <c r="E96" s="93">
        <v>4760</v>
      </c>
      <c r="F96" s="94">
        <v>238</v>
      </c>
      <c r="G96" s="95">
        <f t="shared" si="15"/>
        <v>230.86</v>
      </c>
      <c r="H96" s="96">
        <f t="shared" si="16"/>
        <v>7.14</v>
      </c>
      <c r="I96" s="93">
        <v>0</v>
      </c>
      <c r="J96" s="94">
        <v>0</v>
      </c>
      <c r="K96" s="95">
        <f t="shared" si="13"/>
        <v>0</v>
      </c>
      <c r="L96" s="97">
        <f t="shared" si="17"/>
        <v>0</v>
      </c>
      <c r="M96" s="99"/>
    </row>
    <row r="97" spans="1:13" s="98" customFormat="1" x14ac:dyDescent="0.2">
      <c r="A97" s="91"/>
      <c r="B97" s="92" t="s">
        <v>103</v>
      </c>
      <c r="C97" s="91" t="s">
        <v>104</v>
      </c>
      <c r="D97" s="91" t="s">
        <v>1</v>
      </c>
      <c r="E97" s="93">
        <v>9112</v>
      </c>
      <c r="F97" s="94">
        <v>455.6</v>
      </c>
      <c r="G97" s="95">
        <v>441.93</v>
      </c>
      <c r="H97" s="96">
        <v>13.67</v>
      </c>
      <c r="I97" s="93">
        <v>0</v>
      </c>
      <c r="J97" s="94">
        <v>0</v>
      </c>
      <c r="K97" s="95">
        <f t="shared" si="13"/>
        <v>0</v>
      </c>
      <c r="L97" s="97">
        <f t="shared" si="17"/>
        <v>0</v>
      </c>
      <c r="M97" s="99"/>
    </row>
    <row r="98" spans="1:13" s="98" customFormat="1" x14ac:dyDescent="0.2">
      <c r="A98" s="91"/>
      <c r="B98" s="92" t="s">
        <v>103</v>
      </c>
      <c r="C98" s="91" t="s">
        <v>102</v>
      </c>
      <c r="D98" s="91" t="s">
        <v>1</v>
      </c>
      <c r="E98" s="93">
        <v>17575</v>
      </c>
      <c r="F98" s="94">
        <v>878.75</v>
      </c>
      <c r="G98" s="95">
        <f>F98-H98</f>
        <v>852.38750000000005</v>
      </c>
      <c r="H98" s="96">
        <f>F98*$H$4</f>
        <v>26.362500000000001</v>
      </c>
      <c r="I98" s="93">
        <v>0</v>
      </c>
      <c r="J98" s="94">
        <v>0</v>
      </c>
      <c r="K98" s="95">
        <f t="shared" si="13"/>
        <v>0</v>
      </c>
      <c r="L98" s="97">
        <f t="shared" si="17"/>
        <v>0</v>
      </c>
      <c r="M98" s="99"/>
    </row>
    <row r="99" spans="1:13" s="146" customFormat="1" ht="31.5" customHeight="1" x14ac:dyDescent="0.2">
      <c r="A99" s="138"/>
      <c r="B99" s="139" t="s">
        <v>101</v>
      </c>
      <c r="C99" s="138" t="s">
        <v>100</v>
      </c>
      <c r="D99" s="138" t="s">
        <v>1</v>
      </c>
      <c r="E99" s="140">
        <v>3940</v>
      </c>
      <c r="F99" s="141">
        <v>197</v>
      </c>
      <c r="G99" s="142">
        <f>F99-H99</f>
        <v>197</v>
      </c>
      <c r="H99" s="143">
        <v>0</v>
      </c>
      <c r="I99" s="140">
        <v>0</v>
      </c>
      <c r="J99" s="141">
        <v>0</v>
      </c>
      <c r="K99" s="142">
        <f t="shared" si="13"/>
        <v>0</v>
      </c>
      <c r="L99" s="144">
        <f t="shared" si="17"/>
        <v>0</v>
      </c>
      <c r="M99" s="145"/>
    </row>
    <row r="100" spans="1:13" s="98" customFormat="1" x14ac:dyDescent="0.2">
      <c r="A100" s="91"/>
      <c r="B100" s="92" t="s">
        <v>98</v>
      </c>
      <c r="C100" s="91" t="s">
        <v>99</v>
      </c>
      <c r="D100" s="91" t="s">
        <v>1</v>
      </c>
      <c r="E100" s="93">
        <v>2213</v>
      </c>
      <c r="F100" s="94">
        <v>110.65</v>
      </c>
      <c r="G100" s="95">
        <v>107.33</v>
      </c>
      <c r="H100" s="96">
        <f>F100*$H$4</f>
        <v>3.3195000000000001</v>
      </c>
      <c r="I100" s="93">
        <v>9927</v>
      </c>
      <c r="J100" s="94">
        <v>1985.4</v>
      </c>
      <c r="K100" s="95">
        <f t="shared" si="13"/>
        <v>1925.8380000000002</v>
      </c>
      <c r="L100" s="97">
        <f t="shared" si="17"/>
        <v>59.561999999999998</v>
      </c>
      <c r="M100" s="99"/>
    </row>
    <row r="101" spans="1:13" s="98" customFormat="1" x14ac:dyDescent="0.2">
      <c r="A101" s="91"/>
      <c r="B101" s="92" t="s">
        <v>98</v>
      </c>
      <c r="C101" s="91" t="s">
        <v>97</v>
      </c>
      <c r="D101" s="91" t="s">
        <v>1</v>
      </c>
      <c r="E101" s="93">
        <v>5126</v>
      </c>
      <c r="F101" s="94">
        <v>256.3</v>
      </c>
      <c r="G101" s="95">
        <f t="shared" ref="G101:G108" si="18">F101-H101</f>
        <v>248.61100000000002</v>
      </c>
      <c r="H101" s="96">
        <f>F101*$H$4</f>
        <v>7.6890000000000001</v>
      </c>
      <c r="I101" s="93">
        <v>195</v>
      </c>
      <c r="J101" s="94">
        <v>39</v>
      </c>
      <c r="K101" s="95">
        <f t="shared" si="13"/>
        <v>37.83</v>
      </c>
      <c r="L101" s="97">
        <f t="shared" si="17"/>
        <v>1.17</v>
      </c>
      <c r="M101" s="99"/>
    </row>
    <row r="102" spans="1:13" s="146" customFormat="1" x14ac:dyDescent="0.2">
      <c r="A102" s="138"/>
      <c r="B102" s="139" t="s">
        <v>95</v>
      </c>
      <c r="C102" s="138" t="s">
        <v>96</v>
      </c>
      <c r="D102" s="138" t="s">
        <v>1</v>
      </c>
      <c r="E102" s="140">
        <v>5011</v>
      </c>
      <c r="F102" s="141">
        <v>250.55</v>
      </c>
      <c r="G102" s="142">
        <f t="shared" si="18"/>
        <v>243.0335</v>
      </c>
      <c r="H102" s="143">
        <f>F102*$H$4</f>
        <v>7.5164999999999997</v>
      </c>
      <c r="I102" s="140">
        <v>0</v>
      </c>
      <c r="J102" s="141">
        <v>0</v>
      </c>
      <c r="K102" s="142">
        <f t="shared" si="13"/>
        <v>0</v>
      </c>
      <c r="L102" s="144">
        <f t="shared" si="17"/>
        <v>0</v>
      </c>
      <c r="M102" s="145"/>
    </row>
    <row r="103" spans="1:13" s="146" customFormat="1" ht="30" customHeight="1" x14ac:dyDescent="0.2">
      <c r="A103" s="138"/>
      <c r="B103" s="139" t="s">
        <v>95</v>
      </c>
      <c r="C103" s="138" t="s">
        <v>94</v>
      </c>
      <c r="D103" s="138" t="s">
        <v>1</v>
      </c>
      <c r="E103" s="140">
        <v>15884</v>
      </c>
      <c r="F103" s="141">
        <v>794.2</v>
      </c>
      <c r="G103" s="142">
        <f t="shared" si="18"/>
        <v>770.37400000000002</v>
      </c>
      <c r="H103" s="143">
        <f>F103*$H$4</f>
        <v>23.826000000000001</v>
      </c>
      <c r="I103" s="140">
        <v>0</v>
      </c>
      <c r="J103" s="141">
        <v>0</v>
      </c>
      <c r="K103" s="142">
        <f t="shared" si="13"/>
        <v>0</v>
      </c>
      <c r="L103" s="144">
        <f t="shared" si="17"/>
        <v>0</v>
      </c>
      <c r="M103" s="145"/>
    </row>
    <row r="104" spans="1:13" s="146" customFormat="1" ht="39" customHeight="1" x14ac:dyDescent="0.2">
      <c r="A104" s="138" t="s">
        <v>299</v>
      </c>
      <c r="B104" s="139" t="s">
        <v>301</v>
      </c>
      <c r="C104" s="138" t="s">
        <v>93</v>
      </c>
      <c r="D104" s="138" t="s">
        <v>1</v>
      </c>
      <c r="E104" s="140">
        <v>2110</v>
      </c>
      <c r="F104" s="141">
        <v>105</v>
      </c>
      <c r="G104" s="142">
        <f t="shared" si="18"/>
        <v>105</v>
      </c>
      <c r="H104" s="143">
        <v>0</v>
      </c>
      <c r="I104" s="140">
        <v>0</v>
      </c>
      <c r="J104" s="141">
        <v>0</v>
      </c>
      <c r="K104" s="142">
        <f t="shared" si="13"/>
        <v>0</v>
      </c>
      <c r="L104" s="144">
        <f t="shared" si="17"/>
        <v>0</v>
      </c>
      <c r="M104" s="145"/>
    </row>
    <row r="105" spans="1:13" s="146" customFormat="1" ht="45" customHeight="1" x14ac:dyDescent="0.2">
      <c r="A105" s="138" t="s">
        <v>299</v>
      </c>
      <c r="B105" s="139" t="s">
        <v>301</v>
      </c>
      <c r="C105" s="138" t="s">
        <v>92</v>
      </c>
      <c r="D105" s="138" t="s">
        <v>1</v>
      </c>
      <c r="E105" s="140">
        <v>580</v>
      </c>
      <c r="F105" s="141">
        <v>29</v>
      </c>
      <c r="G105" s="142">
        <f t="shared" si="18"/>
        <v>29</v>
      </c>
      <c r="H105" s="143">
        <v>0</v>
      </c>
      <c r="I105" s="140">
        <v>0</v>
      </c>
      <c r="J105" s="141">
        <v>0</v>
      </c>
      <c r="K105" s="142">
        <f t="shared" si="13"/>
        <v>0</v>
      </c>
      <c r="L105" s="144">
        <f t="shared" si="17"/>
        <v>0</v>
      </c>
      <c r="M105" s="145"/>
    </row>
    <row r="106" spans="1:13" s="146" customFormat="1" ht="42.75" customHeight="1" x14ac:dyDescent="0.2">
      <c r="A106" s="138" t="s">
        <v>299</v>
      </c>
      <c r="B106" s="139" t="s">
        <v>301</v>
      </c>
      <c r="C106" s="138" t="s">
        <v>91</v>
      </c>
      <c r="D106" s="138" t="s">
        <v>1</v>
      </c>
      <c r="E106" s="140">
        <v>0</v>
      </c>
      <c r="F106" s="141">
        <v>0</v>
      </c>
      <c r="G106" s="142">
        <f t="shared" si="18"/>
        <v>0</v>
      </c>
      <c r="H106" s="143">
        <f>F106*$H$4</f>
        <v>0</v>
      </c>
      <c r="I106" s="140">
        <v>0</v>
      </c>
      <c r="J106" s="141">
        <v>0</v>
      </c>
      <c r="K106" s="142">
        <f t="shared" si="13"/>
        <v>0</v>
      </c>
      <c r="L106" s="144">
        <f t="shared" si="17"/>
        <v>0</v>
      </c>
      <c r="M106" s="145"/>
    </row>
    <row r="107" spans="1:13" s="98" customFormat="1" ht="22.5" customHeight="1" x14ac:dyDescent="0.2">
      <c r="A107" s="91"/>
      <c r="B107" s="92" t="s">
        <v>90</v>
      </c>
      <c r="C107" s="91" t="s">
        <v>89</v>
      </c>
      <c r="D107" s="91" t="s">
        <v>1</v>
      </c>
      <c r="E107" s="93">
        <v>16399</v>
      </c>
      <c r="F107" s="94">
        <v>819.95</v>
      </c>
      <c r="G107" s="95">
        <f t="shared" si="18"/>
        <v>795.36</v>
      </c>
      <c r="H107" s="96">
        <v>24.59</v>
      </c>
      <c r="I107" s="93">
        <v>0</v>
      </c>
      <c r="J107" s="94">
        <v>0</v>
      </c>
      <c r="K107" s="95">
        <f t="shared" si="13"/>
        <v>0</v>
      </c>
      <c r="L107" s="97">
        <f t="shared" si="17"/>
        <v>0</v>
      </c>
      <c r="M107" s="99"/>
    </row>
    <row r="108" spans="1:13" s="98" customFormat="1" ht="20.25" customHeight="1" x14ac:dyDescent="0.2">
      <c r="A108" s="91"/>
      <c r="B108" s="92" t="s">
        <v>88</v>
      </c>
      <c r="C108" s="91" t="s">
        <v>343</v>
      </c>
      <c r="D108" s="91" t="s">
        <v>1</v>
      </c>
      <c r="E108" s="93">
        <v>0</v>
      </c>
      <c r="F108" s="94">
        <v>0</v>
      </c>
      <c r="G108" s="95">
        <f t="shared" si="18"/>
        <v>0</v>
      </c>
      <c r="H108" s="96">
        <f t="shared" ref="H108:H113" si="19">F108*$H$4</f>
        <v>0</v>
      </c>
      <c r="I108" s="93">
        <v>0</v>
      </c>
      <c r="J108" s="94">
        <v>0</v>
      </c>
      <c r="K108" s="95">
        <f t="shared" ref="K108:K139" si="20">J108-L108</f>
        <v>0</v>
      </c>
      <c r="L108" s="97">
        <f t="shared" si="17"/>
        <v>0</v>
      </c>
      <c r="M108" s="99"/>
    </row>
    <row r="109" spans="1:13" s="98" customFormat="1" ht="23.25" customHeight="1" x14ac:dyDescent="0.2">
      <c r="A109" s="91"/>
      <c r="B109" s="92" t="s">
        <v>86</v>
      </c>
      <c r="C109" s="91" t="s">
        <v>85</v>
      </c>
      <c r="D109" s="91" t="s">
        <v>1</v>
      </c>
      <c r="E109" s="93">
        <v>0</v>
      </c>
      <c r="F109" s="94">
        <v>0</v>
      </c>
      <c r="G109" s="95">
        <v>0</v>
      </c>
      <c r="H109" s="96">
        <f t="shared" si="19"/>
        <v>0</v>
      </c>
      <c r="I109" s="93">
        <v>0</v>
      </c>
      <c r="J109" s="94">
        <v>0</v>
      </c>
      <c r="K109" s="95">
        <f t="shared" si="20"/>
        <v>0</v>
      </c>
      <c r="L109" s="97">
        <f t="shared" si="17"/>
        <v>0</v>
      </c>
      <c r="M109" s="99"/>
    </row>
    <row r="110" spans="1:13" s="98" customFormat="1" ht="24.75" customHeight="1" x14ac:dyDescent="0.2">
      <c r="A110" s="91"/>
      <c r="B110" s="92" t="s">
        <v>84</v>
      </c>
      <c r="C110" s="91" t="s">
        <v>83</v>
      </c>
      <c r="D110" s="91" t="s">
        <v>1</v>
      </c>
      <c r="E110" s="93">
        <v>0</v>
      </c>
      <c r="F110" s="94">
        <v>0</v>
      </c>
      <c r="G110" s="95">
        <f t="shared" ref="G110:G122" si="21">F110-H110</f>
        <v>0</v>
      </c>
      <c r="H110" s="96">
        <f t="shared" si="19"/>
        <v>0</v>
      </c>
      <c r="I110" s="93">
        <v>0</v>
      </c>
      <c r="J110" s="94">
        <v>0</v>
      </c>
      <c r="K110" s="95">
        <f t="shared" si="20"/>
        <v>0</v>
      </c>
      <c r="L110" s="97">
        <f t="shared" si="17"/>
        <v>0</v>
      </c>
      <c r="M110" s="99"/>
    </row>
    <row r="111" spans="1:13" s="137" customFormat="1" ht="30" x14ac:dyDescent="0.25">
      <c r="A111" s="129"/>
      <c r="B111" s="130" t="s">
        <v>82</v>
      </c>
      <c r="C111" s="129" t="s">
        <v>81</v>
      </c>
      <c r="D111" s="129" t="s">
        <v>1</v>
      </c>
      <c r="E111" s="131">
        <v>15956</v>
      </c>
      <c r="F111" s="132">
        <v>797.8</v>
      </c>
      <c r="G111" s="133">
        <f t="shared" si="21"/>
        <v>773.86599999999999</v>
      </c>
      <c r="H111" s="134">
        <f t="shared" si="19"/>
        <v>23.933999999999997</v>
      </c>
      <c r="I111" s="131">
        <v>0</v>
      </c>
      <c r="J111" s="132">
        <v>0</v>
      </c>
      <c r="K111" s="133">
        <f t="shared" si="20"/>
        <v>0</v>
      </c>
      <c r="L111" s="135">
        <f t="shared" si="17"/>
        <v>0</v>
      </c>
      <c r="M111" s="136"/>
    </row>
    <row r="112" spans="1:13" s="98" customFormat="1" ht="27.75" customHeight="1" x14ac:dyDescent="0.2">
      <c r="A112" s="91"/>
      <c r="B112" s="92" t="s">
        <v>79</v>
      </c>
      <c r="C112" s="91" t="s">
        <v>80</v>
      </c>
      <c r="D112" s="91" t="s">
        <v>1</v>
      </c>
      <c r="E112" s="93">
        <v>13950</v>
      </c>
      <c r="F112" s="94">
        <v>697.5</v>
      </c>
      <c r="G112" s="95">
        <f t="shared" si="21"/>
        <v>676.57500000000005</v>
      </c>
      <c r="H112" s="96">
        <f t="shared" si="19"/>
        <v>20.925000000000001</v>
      </c>
      <c r="I112" s="93">
        <v>0</v>
      </c>
      <c r="J112" s="94">
        <v>0</v>
      </c>
      <c r="K112" s="95">
        <f t="shared" si="20"/>
        <v>0</v>
      </c>
      <c r="L112" s="97">
        <f t="shared" si="17"/>
        <v>0</v>
      </c>
      <c r="M112" s="99"/>
    </row>
    <row r="113" spans="1:13" s="98" customFormat="1" ht="27" customHeight="1" x14ac:dyDescent="0.2">
      <c r="A113" s="91"/>
      <c r="B113" s="92" t="s">
        <v>79</v>
      </c>
      <c r="C113" s="91" t="s">
        <v>78</v>
      </c>
      <c r="D113" s="91" t="s">
        <v>1</v>
      </c>
      <c r="E113" s="93">
        <v>45720</v>
      </c>
      <c r="F113" s="94">
        <v>2286</v>
      </c>
      <c r="G113" s="95">
        <f t="shared" si="21"/>
        <v>2217.42</v>
      </c>
      <c r="H113" s="96">
        <f t="shared" si="19"/>
        <v>68.58</v>
      </c>
      <c r="I113" s="93">
        <v>0</v>
      </c>
      <c r="J113" s="94">
        <v>0</v>
      </c>
      <c r="K113" s="95">
        <f t="shared" si="20"/>
        <v>0</v>
      </c>
      <c r="L113" s="97">
        <f t="shared" si="17"/>
        <v>0</v>
      </c>
      <c r="M113" s="99"/>
    </row>
    <row r="114" spans="1:13" s="137" customFormat="1" ht="30" x14ac:dyDescent="0.25">
      <c r="A114" s="129"/>
      <c r="B114" s="130" t="s">
        <v>77</v>
      </c>
      <c r="C114" s="129" t="s">
        <v>76</v>
      </c>
      <c r="D114" s="129" t="s">
        <v>1</v>
      </c>
      <c r="E114" s="131">
        <v>1666</v>
      </c>
      <c r="F114" s="132">
        <v>83.3</v>
      </c>
      <c r="G114" s="133">
        <f t="shared" si="21"/>
        <v>83.3</v>
      </c>
      <c r="H114" s="134">
        <v>0</v>
      </c>
      <c r="I114" s="131">
        <v>0</v>
      </c>
      <c r="J114" s="132">
        <v>0</v>
      </c>
      <c r="K114" s="133">
        <f t="shared" si="20"/>
        <v>0</v>
      </c>
      <c r="L114" s="135">
        <f t="shared" si="17"/>
        <v>0</v>
      </c>
      <c r="M114" s="136"/>
    </row>
    <row r="115" spans="1:13" s="98" customFormat="1" ht="25.5" customHeight="1" x14ac:dyDescent="0.2">
      <c r="A115" s="91"/>
      <c r="B115" s="92" t="s">
        <v>75</v>
      </c>
      <c r="C115" s="91" t="s">
        <v>74</v>
      </c>
      <c r="D115" s="91" t="s">
        <v>1</v>
      </c>
      <c r="E115" s="93">
        <v>0</v>
      </c>
      <c r="F115" s="94">
        <v>0</v>
      </c>
      <c r="G115" s="95">
        <f t="shared" si="21"/>
        <v>0</v>
      </c>
      <c r="H115" s="96">
        <f>F115*$H$4</f>
        <v>0</v>
      </c>
      <c r="I115" s="93">
        <v>0</v>
      </c>
      <c r="J115" s="94">
        <v>0</v>
      </c>
      <c r="K115" s="95">
        <f t="shared" si="20"/>
        <v>0</v>
      </c>
      <c r="L115" s="97">
        <f t="shared" si="17"/>
        <v>0</v>
      </c>
      <c r="M115" s="99"/>
    </row>
    <row r="116" spans="1:13" s="146" customFormat="1" ht="25.5" customHeight="1" x14ac:dyDescent="0.2">
      <c r="A116" s="138"/>
      <c r="B116" s="139" t="s">
        <v>72</v>
      </c>
      <c r="C116" s="138" t="s">
        <v>73</v>
      </c>
      <c r="D116" s="138" t="s">
        <v>1</v>
      </c>
      <c r="E116" s="140">
        <v>10920</v>
      </c>
      <c r="F116" s="141">
        <v>546</v>
      </c>
      <c r="G116" s="142">
        <f t="shared" si="21"/>
        <v>546</v>
      </c>
      <c r="H116" s="143">
        <v>0</v>
      </c>
      <c r="I116" s="140">
        <v>0</v>
      </c>
      <c r="J116" s="141">
        <v>0</v>
      </c>
      <c r="K116" s="142">
        <f t="shared" si="20"/>
        <v>0</v>
      </c>
      <c r="L116" s="144">
        <f t="shared" si="17"/>
        <v>0</v>
      </c>
      <c r="M116" s="145"/>
    </row>
    <row r="117" spans="1:13" s="146" customFormat="1" ht="21.75" customHeight="1" x14ac:dyDescent="0.2">
      <c r="A117" s="152"/>
      <c r="B117" s="153" t="s">
        <v>72</v>
      </c>
      <c r="C117" s="152" t="s">
        <v>71</v>
      </c>
      <c r="D117" s="152" t="s">
        <v>1</v>
      </c>
      <c r="E117" s="154">
        <v>588.53</v>
      </c>
      <c r="F117" s="155">
        <v>294.43</v>
      </c>
      <c r="G117" s="156">
        <f t="shared" si="21"/>
        <v>294.43</v>
      </c>
      <c r="H117" s="157">
        <v>0</v>
      </c>
      <c r="I117" s="154">
        <v>1240</v>
      </c>
      <c r="J117" s="155">
        <v>310</v>
      </c>
      <c r="K117" s="156">
        <f t="shared" si="20"/>
        <v>310</v>
      </c>
      <c r="L117" s="158">
        <v>0</v>
      </c>
      <c r="M117" s="145"/>
    </row>
    <row r="118" spans="1:13" s="146" customFormat="1" ht="27.75" customHeight="1" x14ac:dyDescent="0.2">
      <c r="A118" s="138"/>
      <c r="B118" s="139" t="s">
        <v>72</v>
      </c>
      <c r="C118" s="138" t="s">
        <v>281</v>
      </c>
      <c r="D118" s="138" t="s">
        <v>1</v>
      </c>
      <c r="E118" s="159">
        <v>920</v>
      </c>
      <c r="F118" s="143">
        <v>46</v>
      </c>
      <c r="G118" s="143">
        <f t="shared" si="21"/>
        <v>46</v>
      </c>
      <c r="H118" s="143">
        <v>0</v>
      </c>
      <c r="I118" s="159">
        <v>0</v>
      </c>
      <c r="J118" s="143">
        <v>0</v>
      </c>
      <c r="K118" s="143">
        <f t="shared" si="20"/>
        <v>0</v>
      </c>
      <c r="L118" s="144">
        <f t="shared" ref="L118:L149" si="22">J118*$L$4</f>
        <v>0</v>
      </c>
      <c r="M118" s="145"/>
    </row>
    <row r="119" spans="1:13" s="98" customFormat="1" ht="26.25" customHeight="1" x14ac:dyDescent="0.2">
      <c r="A119" s="91"/>
      <c r="B119" s="92" t="s">
        <v>68</v>
      </c>
      <c r="C119" s="91" t="s">
        <v>70</v>
      </c>
      <c r="D119" s="91" t="s">
        <v>1</v>
      </c>
      <c r="E119" s="151">
        <v>348</v>
      </c>
      <c r="F119" s="96">
        <v>17.399999999999999</v>
      </c>
      <c r="G119" s="96">
        <f t="shared" si="21"/>
        <v>16.878</v>
      </c>
      <c r="H119" s="96">
        <f>F119*$H$4</f>
        <v>0.52199999999999991</v>
      </c>
      <c r="I119" s="151">
        <v>0</v>
      </c>
      <c r="J119" s="96">
        <v>0</v>
      </c>
      <c r="K119" s="96">
        <f t="shared" si="20"/>
        <v>0</v>
      </c>
      <c r="L119" s="97">
        <f t="shared" si="22"/>
        <v>0</v>
      </c>
      <c r="M119" s="99"/>
    </row>
    <row r="120" spans="1:13" s="98" customFormat="1" ht="21.75" customHeight="1" x14ac:dyDescent="0.2">
      <c r="A120" s="91"/>
      <c r="B120" s="92" t="s">
        <v>68</v>
      </c>
      <c r="C120" s="91" t="s">
        <v>69</v>
      </c>
      <c r="D120" s="91" t="s">
        <v>1</v>
      </c>
      <c r="E120" s="93">
        <v>0</v>
      </c>
      <c r="F120" s="94">
        <v>0</v>
      </c>
      <c r="G120" s="95">
        <f t="shared" si="21"/>
        <v>0</v>
      </c>
      <c r="H120" s="96">
        <f>F120*$H$4</f>
        <v>0</v>
      </c>
      <c r="I120" s="93">
        <v>0</v>
      </c>
      <c r="J120" s="94">
        <v>0</v>
      </c>
      <c r="K120" s="95">
        <f t="shared" si="20"/>
        <v>0</v>
      </c>
      <c r="L120" s="97">
        <f t="shared" si="22"/>
        <v>0</v>
      </c>
      <c r="M120" s="99"/>
    </row>
    <row r="121" spans="1:13" s="98" customFormat="1" ht="25.5" customHeight="1" x14ac:dyDescent="0.2">
      <c r="A121" s="91"/>
      <c r="B121" s="92" t="s">
        <v>68</v>
      </c>
      <c r="C121" s="91" t="s">
        <v>67</v>
      </c>
      <c r="D121" s="91" t="s">
        <v>1</v>
      </c>
      <c r="E121" s="93">
        <v>8980</v>
      </c>
      <c r="F121" s="94">
        <v>449</v>
      </c>
      <c r="G121" s="95">
        <f t="shared" si="21"/>
        <v>435.53</v>
      </c>
      <c r="H121" s="96">
        <f>F121*$H$4</f>
        <v>13.469999999999999</v>
      </c>
      <c r="I121" s="93">
        <v>0</v>
      </c>
      <c r="J121" s="94">
        <v>0</v>
      </c>
      <c r="K121" s="95">
        <f t="shared" si="20"/>
        <v>0</v>
      </c>
      <c r="L121" s="97">
        <f t="shared" si="22"/>
        <v>0</v>
      </c>
      <c r="M121" s="99"/>
    </row>
    <row r="122" spans="1:13" s="146" customFormat="1" ht="23.25" customHeight="1" x14ac:dyDescent="0.2">
      <c r="A122" s="138"/>
      <c r="B122" s="139" t="s">
        <v>55</v>
      </c>
      <c r="C122" s="138" t="s">
        <v>66</v>
      </c>
      <c r="D122" s="138" t="s">
        <v>1</v>
      </c>
      <c r="E122" s="140">
        <v>19525</v>
      </c>
      <c r="F122" s="141">
        <v>976.25</v>
      </c>
      <c r="G122" s="142">
        <f t="shared" si="21"/>
        <v>946.96249999999998</v>
      </c>
      <c r="H122" s="143">
        <f>F122*$H$4</f>
        <v>29.287499999999998</v>
      </c>
      <c r="I122" s="140">
        <v>0</v>
      </c>
      <c r="J122" s="141">
        <v>0</v>
      </c>
      <c r="K122" s="142">
        <f t="shared" si="20"/>
        <v>0</v>
      </c>
      <c r="L122" s="144">
        <f t="shared" si="22"/>
        <v>0</v>
      </c>
      <c r="M122" s="145"/>
    </row>
    <row r="123" spans="1:13" s="146" customFormat="1" ht="20.25" customHeight="1" x14ac:dyDescent="0.2">
      <c r="A123" s="138"/>
      <c r="B123" s="139" t="s">
        <v>55</v>
      </c>
      <c r="C123" s="138" t="s">
        <v>65</v>
      </c>
      <c r="D123" s="138" t="s">
        <v>1</v>
      </c>
      <c r="E123" s="140">
        <v>0</v>
      </c>
      <c r="F123" s="141">
        <v>0</v>
      </c>
      <c r="G123" s="142">
        <v>0</v>
      </c>
      <c r="H123" s="143">
        <v>0</v>
      </c>
      <c r="I123" s="140">
        <v>0</v>
      </c>
      <c r="J123" s="141">
        <v>0</v>
      </c>
      <c r="K123" s="142">
        <f t="shared" si="20"/>
        <v>0</v>
      </c>
      <c r="L123" s="144">
        <f t="shared" si="22"/>
        <v>0</v>
      </c>
      <c r="M123" s="145"/>
    </row>
    <row r="124" spans="1:13" s="146" customFormat="1" ht="24" customHeight="1" x14ac:dyDescent="0.2">
      <c r="A124" s="138"/>
      <c r="B124" s="139" t="s">
        <v>55</v>
      </c>
      <c r="C124" s="138" t="s">
        <v>64</v>
      </c>
      <c r="D124" s="138" t="s">
        <v>1</v>
      </c>
      <c r="E124" s="140">
        <v>12162</v>
      </c>
      <c r="F124" s="141">
        <v>608.1</v>
      </c>
      <c r="G124" s="142">
        <f t="shared" ref="G124:G139" si="23">F124-H124</f>
        <v>589.85699999999997</v>
      </c>
      <c r="H124" s="143">
        <f t="shared" ref="H124:H135" si="24">F124*$H$4</f>
        <v>18.242999999999999</v>
      </c>
      <c r="I124" s="140">
        <v>0</v>
      </c>
      <c r="J124" s="141">
        <v>0</v>
      </c>
      <c r="K124" s="142">
        <f t="shared" si="20"/>
        <v>0</v>
      </c>
      <c r="L124" s="144">
        <f t="shared" si="22"/>
        <v>0</v>
      </c>
      <c r="M124" s="145"/>
    </row>
    <row r="125" spans="1:13" s="146" customFormat="1" ht="20.25" customHeight="1" x14ac:dyDescent="0.2">
      <c r="A125" s="138"/>
      <c r="B125" s="139" t="s">
        <v>55</v>
      </c>
      <c r="C125" s="138" t="s">
        <v>63</v>
      </c>
      <c r="D125" s="138" t="s">
        <v>1</v>
      </c>
      <c r="E125" s="140">
        <v>8447</v>
      </c>
      <c r="F125" s="141">
        <v>422.35</v>
      </c>
      <c r="G125" s="142">
        <f t="shared" si="23"/>
        <v>409.67950000000002</v>
      </c>
      <c r="H125" s="143">
        <f t="shared" si="24"/>
        <v>12.670500000000001</v>
      </c>
      <c r="I125" s="140">
        <v>0</v>
      </c>
      <c r="J125" s="141">
        <v>0</v>
      </c>
      <c r="K125" s="142">
        <f t="shared" si="20"/>
        <v>0</v>
      </c>
      <c r="L125" s="144">
        <f t="shared" si="22"/>
        <v>0</v>
      </c>
      <c r="M125" s="145"/>
    </row>
    <row r="126" spans="1:13" s="146" customFormat="1" ht="22.5" customHeight="1" x14ac:dyDescent="0.2">
      <c r="A126" s="138"/>
      <c r="B126" s="139" t="s">
        <v>55</v>
      </c>
      <c r="C126" s="138" t="s">
        <v>62</v>
      </c>
      <c r="D126" s="138" t="s">
        <v>1</v>
      </c>
      <c r="E126" s="140">
        <v>9294</v>
      </c>
      <c r="F126" s="141">
        <v>464.7</v>
      </c>
      <c r="G126" s="142">
        <f t="shared" si="23"/>
        <v>450.75900000000001</v>
      </c>
      <c r="H126" s="143">
        <f t="shared" si="24"/>
        <v>13.940999999999999</v>
      </c>
      <c r="I126" s="140">
        <v>0</v>
      </c>
      <c r="J126" s="141">
        <v>0</v>
      </c>
      <c r="K126" s="142">
        <f t="shared" si="20"/>
        <v>0</v>
      </c>
      <c r="L126" s="144">
        <f t="shared" si="22"/>
        <v>0</v>
      </c>
      <c r="M126" s="145"/>
    </row>
    <row r="127" spans="1:13" s="146" customFormat="1" ht="23.25" customHeight="1" x14ac:dyDescent="0.2">
      <c r="A127" s="138"/>
      <c r="B127" s="139" t="s">
        <v>55</v>
      </c>
      <c r="C127" s="138" t="s">
        <v>61</v>
      </c>
      <c r="D127" s="138" t="s">
        <v>1</v>
      </c>
      <c r="E127" s="140">
        <v>5956</v>
      </c>
      <c r="F127" s="141">
        <v>297.8</v>
      </c>
      <c r="G127" s="142">
        <f t="shared" si="23"/>
        <v>288.86599999999999</v>
      </c>
      <c r="H127" s="143">
        <f t="shared" si="24"/>
        <v>8.9339999999999993</v>
      </c>
      <c r="I127" s="140">
        <v>0</v>
      </c>
      <c r="J127" s="141">
        <v>0</v>
      </c>
      <c r="K127" s="142">
        <f t="shared" si="20"/>
        <v>0</v>
      </c>
      <c r="L127" s="144">
        <f t="shared" si="22"/>
        <v>0</v>
      </c>
      <c r="M127" s="145"/>
    </row>
    <row r="128" spans="1:13" s="146" customFormat="1" ht="21.75" customHeight="1" x14ac:dyDescent="0.2">
      <c r="A128" s="138"/>
      <c r="B128" s="139" t="s">
        <v>55</v>
      </c>
      <c r="C128" s="138" t="s">
        <v>60</v>
      </c>
      <c r="D128" s="138" t="s">
        <v>1</v>
      </c>
      <c r="E128" s="140">
        <v>4907</v>
      </c>
      <c r="F128" s="141">
        <v>245.35</v>
      </c>
      <c r="G128" s="142">
        <f t="shared" si="23"/>
        <v>237.98949999999999</v>
      </c>
      <c r="H128" s="143">
        <f t="shared" si="24"/>
        <v>7.3604999999999992</v>
      </c>
      <c r="I128" s="140">
        <v>0</v>
      </c>
      <c r="J128" s="141">
        <v>0</v>
      </c>
      <c r="K128" s="142">
        <f t="shared" si="20"/>
        <v>0</v>
      </c>
      <c r="L128" s="144">
        <f t="shared" si="22"/>
        <v>0</v>
      </c>
      <c r="M128" s="145"/>
    </row>
    <row r="129" spans="1:13" s="146" customFormat="1" ht="21.75" customHeight="1" x14ac:dyDescent="0.2">
      <c r="A129" s="138"/>
      <c r="B129" s="139" t="s">
        <v>55</v>
      </c>
      <c r="C129" s="138" t="s">
        <v>59</v>
      </c>
      <c r="D129" s="138" t="s">
        <v>1</v>
      </c>
      <c r="E129" s="140">
        <v>1481</v>
      </c>
      <c r="F129" s="141">
        <v>74.05</v>
      </c>
      <c r="G129" s="142">
        <f t="shared" si="23"/>
        <v>71.828499999999991</v>
      </c>
      <c r="H129" s="143">
        <f t="shared" si="24"/>
        <v>2.2214999999999998</v>
      </c>
      <c r="I129" s="140">
        <v>0</v>
      </c>
      <c r="J129" s="141">
        <v>0</v>
      </c>
      <c r="K129" s="142">
        <f t="shared" si="20"/>
        <v>0</v>
      </c>
      <c r="L129" s="144">
        <f t="shared" si="22"/>
        <v>0</v>
      </c>
      <c r="M129" s="145"/>
    </row>
    <row r="130" spans="1:13" s="146" customFormat="1" ht="25.5" customHeight="1" x14ac:dyDescent="0.2">
      <c r="A130" s="138"/>
      <c r="B130" s="139" t="s">
        <v>55</v>
      </c>
      <c r="C130" s="138" t="s">
        <v>58</v>
      </c>
      <c r="D130" s="138" t="s">
        <v>1</v>
      </c>
      <c r="E130" s="140">
        <v>9609</v>
      </c>
      <c r="F130" s="141">
        <v>480.45</v>
      </c>
      <c r="G130" s="142">
        <f t="shared" si="23"/>
        <v>466.03649999999999</v>
      </c>
      <c r="H130" s="143">
        <f t="shared" si="24"/>
        <v>14.413499999999999</v>
      </c>
      <c r="I130" s="140">
        <v>0</v>
      </c>
      <c r="J130" s="141">
        <v>0</v>
      </c>
      <c r="K130" s="142">
        <f t="shared" si="20"/>
        <v>0</v>
      </c>
      <c r="L130" s="144">
        <f t="shared" si="22"/>
        <v>0</v>
      </c>
      <c r="M130" s="145"/>
    </row>
    <row r="131" spans="1:13" s="146" customFormat="1" ht="23.25" customHeight="1" x14ac:dyDescent="0.2">
      <c r="A131" s="138"/>
      <c r="B131" s="139" t="s">
        <v>55</v>
      </c>
      <c r="C131" s="138" t="s">
        <v>57</v>
      </c>
      <c r="D131" s="138" t="s">
        <v>1</v>
      </c>
      <c r="E131" s="140">
        <v>21372</v>
      </c>
      <c r="F131" s="141">
        <v>1068.5999999999999</v>
      </c>
      <c r="G131" s="142">
        <f t="shared" si="23"/>
        <v>1036.5419999999999</v>
      </c>
      <c r="H131" s="143">
        <f t="shared" si="24"/>
        <v>32.057999999999993</v>
      </c>
      <c r="I131" s="140">
        <v>0</v>
      </c>
      <c r="J131" s="141">
        <v>0</v>
      </c>
      <c r="K131" s="142">
        <f t="shared" si="20"/>
        <v>0</v>
      </c>
      <c r="L131" s="144">
        <f t="shared" si="22"/>
        <v>0</v>
      </c>
      <c r="M131" s="145"/>
    </row>
    <row r="132" spans="1:13" s="146" customFormat="1" ht="20.25" customHeight="1" x14ac:dyDescent="0.2">
      <c r="A132" s="138"/>
      <c r="B132" s="139" t="s">
        <v>55</v>
      </c>
      <c r="C132" s="138" t="s">
        <v>56</v>
      </c>
      <c r="D132" s="138" t="s">
        <v>1</v>
      </c>
      <c r="E132" s="140">
        <v>8443</v>
      </c>
      <c r="F132" s="141">
        <v>422.15</v>
      </c>
      <c r="G132" s="142">
        <f t="shared" si="23"/>
        <v>409.4855</v>
      </c>
      <c r="H132" s="143">
        <f t="shared" si="24"/>
        <v>12.664499999999999</v>
      </c>
      <c r="I132" s="140">
        <v>0</v>
      </c>
      <c r="J132" s="141">
        <v>0</v>
      </c>
      <c r="K132" s="142">
        <f t="shared" si="20"/>
        <v>0</v>
      </c>
      <c r="L132" s="144">
        <f t="shared" si="22"/>
        <v>0</v>
      </c>
      <c r="M132" s="145"/>
    </row>
    <row r="133" spans="1:13" s="146" customFormat="1" ht="27" customHeight="1" x14ac:dyDescent="0.2">
      <c r="A133" s="138"/>
      <c r="B133" s="139" t="s">
        <v>55</v>
      </c>
      <c r="C133" s="138" t="s">
        <v>54</v>
      </c>
      <c r="D133" s="138" t="s">
        <v>1</v>
      </c>
      <c r="E133" s="140">
        <v>600</v>
      </c>
      <c r="F133" s="141">
        <v>30</v>
      </c>
      <c r="G133" s="142">
        <f t="shared" si="23"/>
        <v>29.1</v>
      </c>
      <c r="H133" s="143">
        <f t="shared" si="24"/>
        <v>0.89999999999999991</v>
      </c>
      <c r="I133" s="140">
        <v>0</v>
      </c>
      <c r="J133" s="141">
        <v>0</v>
      </c>
      <c r="K133" s="142">
        <f t="shared" si="20"/>
        <v>0</v>
      </c>
      <c r="L133" s="144">
        <f t="shared" si="22"/>
        <v>0</v>
      </c>
      <c r="M133" s="145"/>
    </row>
    <row r="134" spans="1:13" s="98" customFormat="1" ht="25.5" customHeight="1" x14ac:dyDescent="0.2">
      <c r="A134" s="91"/>
      <c r="B134" s="92" t="s">
        <v>51</v>
      </c>
      <c r="C134" s="91" t="s">
        <v>53</v>
      </c>
      <c r="D134" s="91" t="s">
        <v>1</v>
      </c>
      <c r="E134" s="93">
        <v>3484</v>
      </c>
      <c r="F134" s="94">
        <v>174.2</v>
      </c>
      <c r="G134" s="95">
        <f t="shared" si="23"/>
        <v>168.97399999999999</v>
      </c>
      <c r="H134" s="96">
        <f t="shared" si="24"/>
        <v>5.2259999999999991</v>
      </c>
      <c r="I134" s="93">
        <v>0</v>
      </c>
      <c r="J134" s="94">
        <v>0</v>
      </c>
      <c r="K134" s="95">
        <f t="shared" si="20"/>
        <v>0</v>
      </c>
      <c r="L134" s="97">
        <f t="shared" si="22"/>
        <v>0</v>
      </c>
      <c r="M134" s="99"/>
    </row>
    <row r="135" spans="1:13" s="98" customFormat="1" ht="26.25" customHeight="1" x14ac:dyDescent="0.2">
      <c r="A135" s="91"/>
      <c r="B135" s="92" t="s">
        <v>51</v>
      </c>
      <c r="C135" s="91" t="s">
        <v>52</v>
      </c>
      <c r="D135" s="91" t="s">
        <v>1</v>
      </c>
      <c r="E135" s="93">
        <v>3790</v>
      </c>
      <c r="F135" s="94">
        <v>189.5</v>
      </c>
      <c r="G135" s="95">
        <f t="shared" si="23"/>
        <v>183.815</v>
      </c>
      <c r="H135" s="96">
        <f t="shared" si="24"/>
        <v>5.6849999999999996</v>
      </c>
      <c r="I135" s="93">
        <v>0</v>
      </c>
      <c r="J135" s="94">
        <v>0</v>
      </c>
      <c r="K135" s="95">
        <f t="shared" si="20"/>
        <v>0</v>
      </c>
      <c r="L135" s="97">
        <f t="shared" si="22"/>
        <v>0</v>
      </c>
      <c r="M135" s="99"/>
    </row>
    <row r="136" spans="1:13" s="137" customFormat="1" ht="30" customHeight="1" x14ac:dyDescent="0.25">
      <c r="A136" s="129"/>
      <c r="B136" s="130" t="s">
        <v>45</v>
      </c>
      <c r="C136" s="129" t="s">
        <v>44</v>
      </c>
      <c r="D136" s="129" t="s">
        <v>1</v>
      </c>
      <c r="E136" s="131">
        <v>460</v>
      </c>
      <c r="F136" s="132">
        <v>23</v>
      </c>
      <c r="G136" s="133">
        <f t="shared" si="23"/>
        <v>23</v>
      </c>
      <c r="H136" s="134">
        <v>0</v>
      </c>
      <c r="I136" s="131">
        <v>0</v>
      </c>
      <c r="J136" s="132">
        <v>0</v>
      </c>
      <c r="K136" s="133">
        <f t="shared" si="20"/>
        <v>0</v>
      </c>
      <c r="L136" s="135">
        <f t="shared" si="22"/>
        <v>0</v>
      </c>
      <c r="M136" s="136"/>
    </row>
    <row r="137" spans="1:13" s="98" customFormat="1" ht="27.75" customHeight="1" x14ac:dyDescent="0.2">
      <c r="A137" s="91"/>
      <c r="B137" s="92" t="s">
        <v>51</v>
      </c>
      <c r="C137" s="91" t="s">
        <v>50</v>
      </c>
      <c r="D137" s="91" t="s">
        <v>1</v>
      </c>
      <c r="E137" s="93">
        <v>3110</v>
      </c>
      <c r="F137" s="94">
        <v>155.5</v>
      </c>
      <c r="G137" s="95">
        <f t="shared" si="23"/>
        <v>150.83500000000001</v>
      </c>
      <c r="H137" s="96">
        <f>F137*$H$4</f>
        <v>4.665</v>
      </c>
      <c r="I137" s="93">
        <v>0</v>
      </c>
      <c r="J137" s="94">
        <v>0</v>
      </c>
      <c r="K137" s="95">
        <f t="shared" si="20"/>
        <v>0</v>
      </c>
      <c r="L137" s="97">
        <f t="shared" si="22"/>
        <v>0</v>
      </c>
      <c r="M137" s="99"/>
    </row>
    <row r="138" spans="1:13" s="98" customFormat="1" ht="25.5" customHeight="1" x14ac:dyDescent="0.2">
      <c r="A138" s="91"/>
      <c r="B138" s="92" t="s">
        <v>49</v>
      </c>
      <c r="C138" s="91" t="s">
        <v>48</v>
      </c>
      <c r="D138" s="91" t="s">
        <v>1</v>
      </c>
      <c r="E138" s="93">
        <v>785</v>
      </c>
      <c r="F138" s="94">
        <v>39.25</v>
      </c>
      <c r="G138" s="95">
        <f t="shared" si="23"/>
        <v>38.072499999999998</v>
      </c>
      <c r="H138" s="96">
        <f>F138*$H$4</f>
        <v>1.1775</v>
      </c>
      <c r="I138" s="93">
        <v>0</v>
      </c>
      <c r="J138" s="94">
        <v>0</v>
      </c>
      <c r="K138" s="95">
        <f t="shared" si="20"/>
        <v>0</v>
      </c>
      <c r="L138" s="97">
        <f t="shared" si="22"/>
        <v>0</v>
      </c>
      <c r="M138" s="99"/>
    </row>
    <row r="139" spans="1:13" s="137" customFormat="1" ht="30" x14ac:dyDescent="0.25">
      <c r="A139" s="129"/>
      <c r="B139" s="130" t="s">
        <v>47</v>
      </c>
      <c r="C139" s="129" t="s">
        <v>46</v>
      </c>
      <c r="D139" s="129" t="s">
        <v>1</v>
      </c>
      <c r="E139" s="131">
        <v>10320</v>
      </c>
      <c r="F139" s="132">
        <v>516</v>
      </c>
      <c r="G139" s="133">
        <f t="shared" si="23"/>
        <v>500.52</v>
      </c>
      <c r="H139" s="134">
        <f>F139*$H$4</f>
        <v>15.479999999999999</v>
      </c>
      <c r="I139" s="131">
        <v>0</v>
      </c>
      <c r="J139" s="132">
        <v>0</v>
      </c>
      <c r="K139" s="133">
        <f t="shared" si="20"/>
        <v>0</v>
      </c>
      <c r="L139" s="135">
        <f t="shared" si="22"/>
        <v>0</v>
      </c>
      <c r="M139" s="136"/>
    </row>
    <row r="140" spans="1:13" s="98" customFormat="1" ht="24" customHeight="1" x14ac:dyDescent="0.2">
      <c r="A140" s="91"/>
      <c r="B140" s="92" t="s">
        <v>45</v>
      </c>
      <c r="C140" s="91" t="s">
        <v>44</v>
      </c>
      <c r="D140" s="91" t="s">
        <v>1</v>
      </c>
      <c r="E140" s="93">
        <v>1080</v>
      </c>
      <c r="F140" s="94">
        <v>54</v>
      </c>
      <c r="G140" s="95">
        <v>54</v>
      </c>
      <c r="H140" s="96">
        <v>0</v>
      </c>
      <c r="I140" s="93">
        <v>0</v>
      </c>
      <c r="J140" s="94">
        <v>0</v>
      </c>
      <c r="K140" s="95">
        <f t="shared" ref="K140:K171" si="25">J140-L140</f>
        <v>0</v>
      </c>
      <c r="L140" s="97">
        <f t="shared" si="22"/>
        <v>0</v>
      </c>
      <c r="M140" s="99"/>
    </row>
    <row r="141" spans="1:13" s="128" customFormat="1" ht="29.25" customHeight="1" x14ac:dyDescent="0.2">
      <c r="A141" s="120"/>
      <c r="B141" s="121" t="s">
        <v>144</v>
      </c>
      <c r="C141" s="120" t="s">
        <v>43</v>
      </c>
      <c r="D141" s="120" t="s">
        <v>1</v>
      </c>
      <c r="E141" s="122">
        <v>5133.3500000000004</v>
      </c>
      <c r="F141" s="123">
        <v>256.67</v>
      </c>
      <c r="G141" s="124">
        <f t="shared" ref="G141:G148" si="26">F141-H141</f>
        <v>248.96990000000002</v>
      </c>
      <c r="H141" s="125">
        <f t="shared" ref="H141:H147" si="27">F141*$H$4</f>
        <v>7.7000999999999999</v>
      </c>
      <c r="I141" s="122">
        <v>0</v>
      </c>
      <c r="J141" s="123">
        <v>0</v>
      </c>
      <c r="K141" s="124">
        <f t="shared" si="25"/>
        <v>0</v>
      </c>
      <c r="L141" s="126">
        <f t="shared" si="22"/>
        <v>0</v>
      </c>
      <c r="M141" s="127"/>
    </row>
    <row r="142" spans="1:13" s="146" customFormat="1" ht="23.25" customHeight="1" x14ac:dyDescent="0.2">
      <c r="A142" s="138"/>
      <c r="B142" s="139" t="s">
        <v>40</v>
      </c>
      <c r="C142" s="138" t="s">
        <v>42</v>
      </c>
      <c r="D142" s="138" t="s">
        <v>1</v>
      </c>
      <c r="E142" s="140">
        <v>9322</v>
      </c>
      <c r="F142" s="141">
        <v>466.1</v>
      </c>
      <c r="G142" s="142">
        <f t="shared" si="26"/>
        <v>452.11700000000002</v>
      </c>
      <c r="H142" s="143">
        <f t="shared" si="27"/>
        <v>13.983000000000001</v>
      </c>
      <c r="I142" s="140">
        <v>0</v>
      </c>
      <c r="J142" s="141">
        <v>0</v>
      </c>
      <c r="K142" s="142">
        <f t="shared" si="25"/>
        <v>0</v>
      </c>
      <c r="L142" s="144">
        <f t="shared" si="22"/>
        <v>0</v>
      </c>
      <c r="M142" s="145"/>
    </row>
    <row r="143" spans="1:13" s="146" customFormat="1" ht="22.5" customHeight="1" x14ac:dyDescent="0.2">
      <c r="A143" s="138"/>
      <c r="B143" s="139" t="s">
        <v>40</v>
      </c>
      <c r="C143" s="138" t="s">
        <v>41</v>
      </c>
      <c r="D143" s="138" t="s">
        <v>1</v>
      </c>
      <c r="E143" s="140">
        <v>10228</v>
      </c>
      <c r="F143" s="141">
        <v>511.4</v>
      </c>
      <c r="G143" s="142">
        <f t="shared" si="26"/>
        <v>496.05799999999999</v>
      </c>
      <c r="H143" s="143">
        <f t="shared" si="27"/>
        <v>15.341999999999999</v>
      </c>
      <c r="I143" s="140">
        <v>0</v>
      </c>
      <c r="J143" s="141">
        <v>0</v>
      </c>
      <c r="K143" s="142">
        <f t="shared" si="25"/>
        <v>0</v>
      </c>
      <c r="L143" s="144">
        <f t="shared" si="22"/>
        <v>0</v>
      </c>
      <c r="M143" s="145"/>
    </row>
    <row r="144" spans="1:13" s="146" customFormat="1" ht="24" customHeight="1" x14ac:dyDescent="0.2">
      <c r="A144" s="138"/>
      <c r="B144" s="139" t="s">
        <v>40</v>
      </c>
      <c r="C144" s="138" t="s">
        <v>39</v>
      </c>
      <c r="D144" s="138" t="s">
        <v>1</v>
      </c>
      <c r="E144" s="140">
        <v>15796</v>
      </c>
      <c r="F144" s="141">
        <v>789.8</v>
      </c>
      <c r="G144" s="142">
        <f t="shared" si="26"/>
        <v>766.10599999999999</v>
      </c>
      <c r="H144" s="143">
        <f t="shared" si="27"/>
        <v>23.693999999999999</v>
      </c>
      <c r="I144" s="140">
        <v>0</v>
      </c>
      <c r="J144" s="141">
        <v>0</v>
      </c>
      <c r="K144" s="142">
        <f t="shared" si="25"/>
        <v>0</v>
      </c>
      <c r="L144" s="144">
        <f t="shared" si="22"/>
        <v>0</v>
      </c>
      <c r="M144" s="145"/>
    </row>
    <row r="145" spans="1:13" s="137" customFormat="1" ht="30" x14ac:dyDescent="0.25">
      <c r="A145" s="129"/>
      <c r="B145" s="130" t="s">
        <v>37</v>
      </c>
      <c r="C145" s="129" t="s">
        <v>38</v>
      </c>
      <c r="D145" s="129" t="s">
        <v>1</v>
      </c>
      <c r="E145" s="131">
        <v>0</v>
      </c>
      <c r="F145" s="132">
        <v>0</v>
      </c>
      <c r="G145" s="133">
        <f t="shared" si="26"/>
        <v>0</v>
      </c>
      <c r="H145" s="134">
        <f t="shared" si="27"/>
        <v>0</v>
      </c>
      <c r="I145" s="131">
        <v>30786.23</v>
      </c>
      <c r="J145" s="132">
        <v>6157.25</v>
      </c>
      <c r="K145" s="133">
        <f t="shared" si="25"/>
        <v>5972.5325000000003</v>
      </c>
      <c r="L145" s="135">
        <f t="shared" si="22"/>
        <v>184.7175</v>
      </c>
      <c r="M145" s="136"/>
    </row>
    <row r="146" spans="1:13" s="137" customFormat="1" ht="30" x14ac:dyDescent="0.25">
      <c r="A146" s="129"/>
      <c r="B146" s="130" t="s">
        <v>37</v>
      </c>
      <c r="C146" s="129" t="s">
        <v>36</v>
      </c>
      <c r="D146" s="129" t="s">
        <v>1</v>
      </c>
      <c r="E146" s="131">
        <v>0</v>
      </c>
      <c r="F146" s="132">
        <v>0</v>
      </c>
      <c r="G146" s="133">
        <f t="shared" si="26"/>
        <v>0</v>
      </c>
      <c r="H146" s="134">
        <f t="shared" si="27"/>
        <v>0</v>
      </c>
      <c r="I146" s="131">
        <v>25044.71</v>
      </c>
      <c r="J146" s="132">
        <v>5008.9399999999996</v>
      </c>
      <c r="K146" s="133">
        <f t="shared" si="25"/>
        <v>4858.6718000000001</v>
      </c>
      <c r="L146" s="135">
        <f t="shared" si="22"/>
        <v>150.26819999999998</v>
      </c>
      <c r="M146" s="136"/>
    </row>
    <row r="147" spans="1:13" s="146" customFormat="1" ht="21.75" customHeight="1" x14ac:dyDescent="0.2">
      <c r="A147" s="138"/>
      <c r="B147" s="139" t="s">
        <v>35</v>
      </c>
      <c r="C147" s="138" t="s">
        <v>34</v>
      </c>
      <c r="D147" s="138" t="s">
        <v>1</v>
      </c>
      <c r="E147" s="140">
        <v>0</v>
      </c>
      <c r="F147" s="141">
        <v>0</v>
      </c>
      <c r="G147" s="142">
        <f t="shared" si="26"/>
        <v>0</v>
      </c>
      <c r="H147" s="143">
        <f t="shared" si="27"/>
        <v>0</v>
      </c>
      <c r="I147" s="140">
        <v>0</v>
      </c>
      <c r="J147" s="141">
        <v>0</v>
      </c>
      <c r="K147" s="142">
        <f t="shared" si="25"/>
        <v>0</v>
      </c>
      <c r="L147" s="144">
        <f t="shared" si="22"/>
        <v>0</v>
      </c>
      <c r="M147" s="145"/>
    </row>
    <row r="148" spans="1:13" s="98" customFormat="1" ht="27" customHeight="1" x14ac:dyDescent="0.2">
      <c r="A148" s="91"/>
      <c r="B148" s="92" t="s">
        <v>33</v>
      </c>
      <c r="C148" s="91" t="s">
        <v>32</v>
      </c>
      <c r="D148" s="91" t="s">
        <v>1</v>
      </c>
      <c r="E148" s="93">
        <v>331</v>
      </c>
      <c r="F148" s="94">
        <v>16.55</v>
      </c>
      <c r="G148" s="95">
        <f t="shared" si="26"/>
        <v>16.55</v>
      </c>
      <c r="H148" s="96">
        <v>0</v>
      </c>
      <c r="I148" s="93">
        <v>0</v>
      </c>
      <c r="J148" s="94">
        <v>0</v>
      </c>
      <c r="K148" s="95">
        <f t="shared" si="25"/>
        <v>0</v>
      </c>
      <c r="L148" s="97">
        <f t="shared" si="22"/>
        <v>0</v>
      </c>
      <c r="M148" s="99"/>
    </row>
    <row r="149" spans="1:13" s="98" customFormat="1" ht="24" x14ac:dyDescent="0.2">
      <c r="A149" s="91"/>
      <c r="B149" s="92" t="s">
        <v>30</v>
      </c>
      <c r="C149" s="91" t="s">
        <v>31</v>
      </c>
      <c r="D149" s="91" t="s">
        <v>1</v>
      </c>
      <c r="E149" s="93">
        <v>2586</v>
      </c>
      <c r="F149" s="94">
        <v>129.30000000000001</v>
      </c>
      <c r="G149" s="95">
        <v>129.30000000000001</v>
      </c>
      <c r="H149" s="96">
        <v>0</v>
      </c>
      <c r="I149" s="93">
        <v>0</v>
      </c>
      <c r="J149" s="94">
        <v>0</v>
      </c>
      <c r="K149" s="95">
        <f t="shared" si="25"/>
        <v>0</v>
      </c>
      <c r="L149" s="97">
        <f t="shared" si="22"/>
        <v>0</v>
      </c>
      <c r="M149" s="99"/>
    </row>
    <row r="150" spans="1:13" s="98" customFormat="1" ht="24" x14ac:dyDescent="0.2">
      <c r="A150" s="91"/>
      <c r="B150" s="92" t="s">
        <v>30</v>
      </c>
      <c r="C150" s="91" t="s">
        <v>29</v>
      </c>
      <c r="D150" s="91" t="s">
        <v>1</v>
      </c>
      <c r="E150" s="93">
        <v>2657</v>
      </c>
      <c r="F150" s="94">
        <v>132.85</v>
      </c>
      <c r="G150" s="95">
        <f t="shared" ref="G150:G174" si="28">F150-H150</f>
        <v>132.85</v>
      </c>
      <c r="H150" s="96">
        <v>0</v>
      </c>
      <c r="I150" s="93">
        <v>0</v>
      </c>
      <c r="J150" s="94">
        <v>0</v>
      </c>
      <c r="K150" s="95">
        <f t="shared" si="25"/>
        <v>0</v>
      </c>
      <c r="L150" s="97">
        <f t="shared" ref="L150:L173" si="29">J150*$L$4</f>
        <v>0</v>
      </c>
      <c r="M150" s="99"/>
    </row>
    <row r="151" spans="1:13" s="98" customFormat="1" ht="20.25" customHeight="1" x14ac:dyDescent="0.2">
      <c r="A151" s="91" t="s">
        <v>288</v>
      </c>
      <c r="B151" s="92" t="s">
        <v>27</v>
      </c>
      <c r="C151" s="91" t="s">
        <v>28</v>
      </c>
      <c r="D151" s="91" t="s">
        <v>1</v>
      </c>
      <c r="E151" s="93">
        <v>108</v>
      </c>
      <c r="F151" s="94">
        <v>5.4</v>
      </c>
      <c r="G151" s="95">
        <f t="shared" si="28"/>
        <v>5.2380000000000004</v>
      </c>
      <c r="H151" s="96">
        <f t="shared" ref="H151:H158" si="30">F151*$H$4</f>
        <v>0.16200000000000001</v>
      </c>
      <c r="I151" s="93">
        <v>59359</v>
      </c>
      <c r="J151" s="94">
        <v>11871.8</v>
      </c>
      <c r="K151" s="95">
        <f t="shared" si="25"/>
        <v>11515.645999999999</v>
      </c>
      <c r="L151" s="97">
        <f t="shared" si="29"/>
        <v>356.15399999999994</v>
      </c>
      <c r="M151" s="99"/>
    </row>
    <row r="152" spans="1:13" s="98" customFormat="1" ht="28.5" customHeight="1" x14ac:dyDescent="0.2">
      <c r="A152" s="91"/>
      <c r="B152" s="92" t="s">
        <v>27</v>
      </c>
      <c r="C152" s="91" t="s">
        <v>26</v>
      </c>
      <c r="D152" s="91" t="s">
        <v>1</v>
      </c>
      <c r="E152" s="93">
        <v>1823</v>
      </c>
      <c r="F152" s="94">
        <v>9615</v>
      </c>
      <c r="G152" s="95">
        <f t="shared" si="28"/>
        <v>9326.5499999999993</v>
      </c>
      <c r="H152" s="96">
        <f t="shared" si="30"/>
        <v>288.45</v>
      </c>
      <c r="I152" s="93">
        <v>8102</v>
      </c>
      <c r="J152" s="94">
        <v>1620.4</v>
      </c>
      <c r="K152" s="95">
        <f t="shared" si="25"/>
        <v>1571.788</v>
      </c>
      <c r="L152" s="97">
        <f t="shared" si="29"/>
        <v>48.612000000000002</v>
      </c>
      <c r="M152" s="99"/>
    </row>
    <row r="153" spans="1:13" s="128" customFormat="1" ht="27.75" customHeight="1" x14ac:dyDescent="0.2">
      <c r="A153" s="120"/>
      <c r="B153" s="121" t="s">
        <v>25</v>
      </c>
      <c r="C153" s="120" t="s">
        <v>24</v>
      </c>
      <c r="D153" s="120" t="s">
        <v>1</v>
      </c>
      <c r="E153" s="122">
        <v>7397</v>
      </c>
      <c r="F153" s="123">
        <v>369.85</v>
      </c>
      <c r="G153" s="124">
        <f t="shared" si="28"/>
        <v>358.75450000000001</v>
      </c>
      <c r="H153" s="125">
        <f t="shared" si="30"/>
        <v>11.095499999999999</v>
      </c>
      <c r="I153" s="122">
        <v>0</v>
      </c>
      <c r="J153" s="123">
        <v>0</v>
      </c>
      <c r="K153" s="124">
        <f t="shared" si="25"/>
        <v>0</v>
      </c>
      <c r="L153" s="126">
        <f t="shared" si="29"/>
        <v>0</v>
      </c>
      <c r="M153" s="127"/>
    </row>
    <row r="154" spans="1:13" s="146" customFormat="1" ht="22.5" customHeight="1" x14ac:dyDescent="0.2">
      <c r="A154" s="138"/>
      <c r="B154" s="139" t="s">
        <v>23</v>
      </c>
      <c r="C154" s="138" t="s">
        <v>22</v>
      </c>
      <c r="D154" s="138" t="s">
        <v>1</v>
      </c>
      <c r="E154" s="140">
        <v>19458</v>
      </c>
      <c r="F154" s="141">
        <v>972</v>
      </c>
      <c r="G154" s="142">
        <f t="shared" si="28"/>
        <v>942.84</v>
      </c>
      <c r="H154" s="143">
        <f t="shared" si="30"/>
        <v>29.16</v>
      </c>
      <c r="I154" s="140">
        <v>155</v>
      </c>
      <c r="J154" s="141">
        <v>31</v>
      </c>
      <c r="K154" s="142">
        <f t="shared" si="25"/>
        <v>30.07</v>
      </c>
      <c r="L154" s="144">
        <f t="shared" si="29"/>
        <v>0.92999999999999994</v>
      </c>
      <c r="M154" s="145"/>
    </row>
    <row r="155" spans="1:13" s="146" customFormat="1" ht="22.5" customHeight="1" x14ac:dyDescent="0.2">
      <c r="A155" s="138"/>
      <c r="B155" s="139" t="s">
        <v>19</v>
      </c>
      <c r="C155" s="138" t="s">
        <v>21</v>
      </c>
      <c r="D155" s="138" t="s">
        <v>1</v>
      </c>
      <c r="E155" s="140">
        <v>425</v>
      </c>
      <c r="F155" s="141">
        <v>21.25</v>
      </c>
      <c r="G155" s="142">
        <f t="shared" si="28"/>
        <v>20.612500000000001</v>
      </c>
      <c r="H155" s="143">
        <f t="shared" si="30"/>
        <v>0.63749999999999996</v>
      </c>
      <c r="I155" s="140">
        <v>0</v>
      </c>
      <c r="J155" s="141">
        <v>0</v>
      </c>
      <c r="K155" s="142">
        <f t="shared" si="25"/>
        <v>0</v>
      </c>
      <c r="L155" s="144">
        <f t="shared" si="29"/>
        <v>0</v>
      </c>
      <c r="M155" s="145"/>
    </row>
    <row r="156" spans="1:13" s="146" customFormat="1" ht="26.25" customHeight="1" x14ac:dyDescent="0.2">
      <c r="A156" s="138"/>
      <c r="B156" s="139" t="s">
        <v>19</v>
      </c>
      <c r="C156" s="138" t="s">
        <v>20</v>
      </c>
      <c r="D156" s="138" t="s">
        <v>1</v>
      </c>
      <c r="E156" s="140">
        <v>520</v>
      </c>
      <c r="F156" s="141">
        <v>26</v>
      </c>
      <c r="G156" s="142">
        <f t="shared" si="28"/>
        <v>25.22</v>
      </c>
      <c r="H156" s="143">
        <f t="shared" si="30"/>
        <v>0.78</v>
      </c>
      <c r="I156" s="140">
        <v>0</v>
      </c>
      <c r="J156" s="141">
        <v>0</v>
      </c>
      <c r="K156" s="142">
        <f t="shared" si="25"/>
        <v>0</v>
      </c>
      <c r="L156" s="144">
        <f t="shared" si="29"/>
        <v>0</v>
      </c>
      <c r="M156" s="145"/>
    </row>
    <row r="157" spans="1:13" s="146" customFormat="1" ht="26.25" customHeight="1" x14ac:dyDescent="0.2">
      <c r="A157" s="138"/>
      <c r="B157" s="139" t="s">
        <v>19</v>
      </c>
      <c r="C157" s="138" t="s">
        <v>18</v>
      </c>
      <c r="D157" s="138" t="s">
        <v>1</v>
      </c>
      <c r="E157" s="140">
        <v>213</v>
      </c>
      <c r="F157" s="141">
        <v>10.65</v>
      </c>
      <c r="G157" s="142">
        <f t="shared" si="28"/>
        <v>10.330500000000001</v>
      </c>
      <c r="H157" s="143">
        <f t="shared" si="30"/>
        <v>0.31950000000000001</v>
      </c>
      <c r="I157" s="140">
        <v>0</v>
      </c>
      <c r="J157" s="141">
        <v>0</v>
      </c>
      <c r="K157" s="142">
        <f t="shared" si="25"/>
        <v>0</v>
      </c>
      <c r="L157" s="144">
        <f t="shared" si="29"/>
        <v>0</v>
      </c>
      <c r="M157" s="145"/>
    </row>
    <row r="158" spans="1:13" s="137" customFormat="1" ht="30" x14ac:dyDescent="0.25">
      <c r="A158" s="129"/>
      <c r="B158" s="130" t="s">
        <v>15</v>
      </c>
      <c r="C158" s="129" t="s">
        <v>17</v>
      </c>
      <c r="D158" s="129" t="s">
        <v>1</v>
      </c>
      <c r="E158" s="131">
        <v>0</v>
      </c>
      <c r="F158" s="132">
        <v>0</v>
      </c>
      <c r="G158" s="133">
        <f t="shared" si="28"/>
        <v>0</v>
      </c>
      <c r="H158" s="134">
        <f t="shared" si="30"/>
        <v>0</v>
      </c>
      <c r="I158" s="131">
        <v>0</v>
      </c>
      <c r="J158" s="132">
        <v>0</v>
      </c>
      <c r="K158" s="133">
        <f t="shared" si="25"/>
        <v>0</v>
      </c>
      <c r="L158" s="135">
        <f t="shared" si="29"/>
        <v>0</v>
      </c>
      <c r="M158" s="136"/>
    </row>
    <row r="159" spans="1:13" s="137" customFormat="1" ht="27.75" customHeight="1" x14ac:dyDescent="0.25">
      <c r="A159" s="129"/>
      <c r="B159" s="130" t="s">
        <v>15</v>
      </c>
      <c r="C159" s="129" t="s">
        <v>16</v>
      </c>
      <c r="D159" s="129" t="s">
        <v>1</v>
      </c>
      <c r="E159" s="131">
        <v>435.58</v>
      </c>
      <c r="F159" s="132">
        <v>21.77</v>
      </c>
      <c r="G159" s="133">
        <f t="shared" si="28"/>
        <v>21.77</v>
      </c>
      <c r="H159" s="134">
        <v>0</v>
      </c>
      <c r="I159" s="131">
        <v>0</v>
      </c>
      <c r="J159" s="132">
        <v>0</v>
      </c>
      <c r="K159" s="133">
        <f t="shared" si="25"/>
        <v>0</v>
      </c>
      <c r="L159" s="135">
        <f t="shared" si="29"/>
        <v>0</v>
      </c>
      <c r="M159" s="136"/>
    </row>
    <row r="160" spans="1:13" s="137" customFormat="1" ht="23.25" customHeight="1" x14ac:dyDescent="0.25">
      <c r="A160" s="129"/>
      <c r="B160" s="130" t="s">
        <v>15</v>
      </c>
      <c r="C160" s="129" t="s">
        <v>14</v>
      </c>
      <c r="D160" s="129" t="s">
        <v>1</v>
      </c>
      <c r="E160" s="131">
        <v>0</v>
      </c>
      <c r="F160" s="132">
        <v>0</v>
      </c>
      <c r="G160" s="133">
        <f t="shared" si="28"/>
        <v>0</v>
      </c>
      <c r="H160" s="134">
        <f t="shared" ref="H160:H170" si="31">F160*$H$4</f>
        <v>0</v>
      </c>
      <c r="I160" s="131">
        <v>0</v>
      </c>
      <c r="J160" s="132">
        <v>0</v>
      </c>
      <c r="K160" s="133">
        <f t="shared" si="25"/>
        <v>0</v>
      </c>
      <c r="L160" s="135">
        <f t="shared" si="29"/>
        <v>0</v>
      </c>
      <c r="M160" s="136"/>
    </row>
    <row r="161" spans="1:13" s="146" customFormat="1" ht="18.75" customHeight="1" x14ac:dyDescent="0.2">
      <c r="A161" s="138"/>
      <c r="B161" s="139" t="s">
        <v>13</v>
      </c>
      <c r="C161" s="138" t="s">
        <v>12</v>
      </c>
      <c r="D161" s="138" t="s">
        <v>1</v>
      </c>
      <c r="E161" s="140">
        <v>0</v>
      </c>
      <c r="F161" s="141">
        <v>0</v>
      </c>
      <c r="G161" s="142">
        <f t="shared" si="28"/>
        <v>0</v>
      </c>
      <c r="H161" s="143">
        <f t="shared" si="31"/>
        <v>0</v>
      </c>
      <c r="I161" s="140">
        <v>0</v>
      </c>
      <c r="J161" s="141">
        <v>0</v>
      </c>
      <c r="K161" s="142">
        <f t="shared" si="25"/>
        <v>0</v>
      </c>
      <c r="L161" s="144">
        <f t="shared" si="29"/>
        <v>0</v>
      </c>
      <c r="M161" s="145"/>
    </row>
    <row r="162" spans="1:13" s="98" customFormat="1" ht="24" customHeight="1" x14ac:dyDescent="0.2">
      <c r="A162" s="91"/>
      <c r="B162" s="92" t="s">
        <v>11</v>
      </c>
      <c r="C162" s="91" t="s">
        <v>10</v>
      </c>
      <c r="D162" s="91" t="s">
        <v>1</v>
      </c>
      <c r="E162" s="93">
        <v>0</v>
      </c>
      <c r="F162" s="94">
        <v>0</v>
      </c>
      <c r="G162" s="95">
        <f t="shared" si="28"/>
        <v>0</v>
      </c>
      <c r="H162" s="96">
        <f t="shared" si="31"/>
        <v>0</v>
      </c>
      <c r="I162" s="93">
        <v>0</v>
      </c>
      <c r="J162" s="94">
        <v>0</v>
      </c>
      <c r="K162" s="95">
        <f t="shared" si="25"/>
        <v>0</v>
      </c>
      <c r="L162" s="97">
        <f t="shared" si="29"/>
        <v>0</v>
      </c>
      <c r="M162" s="99"/>
    </row>
    <row r="163" spans="1:13" s="98" customFormat="1" ht="18" customHeight="1" x14ac:dyDescent="0.2">
      <c r="A163" s="91"/>
      <c r="B163" s="92" t="s">
        <v>8</v>
      </c>
      <c r="C163" s="91" t="s">
        <v>9</v>
      </c>
      <c r="D163" s="91" t="s">
        <v>1</v>
      </c>
      <c r="E163" s="93">
        <v>3422</v>
      </c>
      <c r="F163" s="94">
        <v>171.1</v>
      </c>
      <c r="G163" s="95">
        <f t="shared" si="28"/>
        <v>165.96699999999998</v>
      </c>
      <c r="H163" s="96">
        <f t="shared" si="31"/>
        <v>5.133</v>
      </c>
      <c r="I163" s="93">
        <v>0</v>
      </c>
      <c r="J163" s="94">
        <v>0</v>
      </c>
      <c r="K163" s="95">
        <f t="shared" si="25"/>
        <v>0</v>
      </c>
      <c r="L163" s="97">
        <f t="shared" si="29"/>
        <v>0</v>
      </c>
      <c r="M163" s="99"/>
    </row>
    <row r="164" spans="1:13" s="98" customFormat="1" ht="20.25" customHeight="1" x14ac:dyDescent="0.2">
      <c r="A164" s="91"/>
      <c r="B164" s="92" t="s">
        <v>8</v>
      </c>
      <c r="C164" s="91" t="s">
        <v>7</v>
      </c>
      <c r="D164" s="91" t="s">
        <v>1</v>
      </c>
      <c r="E164" s="93">
        <v>0</v>
      </c>
      <c r="F164" s="94">
        <v>0</v>
      </c>
      <c r="G164" s="95">
        <f t="shared" si="28"/>
        <v>0</v>
      </c>
      <c r="H164" s="96">
        <f t="shared" si="31"/>
        <v>0</v>
      </c>
      <c r="I164" s="93">
        <v>0</v>
      </c>
      <c r="J164" s="94">
        <v>0</v>
      </c>
      <c r="K164" s="95">
        <f t="shared" si="25"/>
        <v>0</v>
      </c>
      <c r="L164" s="97">
        <f t="shared" si="29"/>
        <v>0</v>
      </c>
      <c r="M164" s="99"/>
    </row>
    <row r="165" spans="1:13" s="146" customFormat="1" ht="26.25" customHeight="1" x14ac:dyDescent="0.2">
      <c r="A165" s="138" t="s">
        <v>298</v>
      </c>
      <c r="B165" s="139" t="s">
        <v>6</v>
      </c>
      <c r="C165" s="138" t="s">
        <v>5</v>
      </c>
      <c r="D165" s="138" t="s">
        <v>1</v>
      </c>
      <c r="E165" s="140">
        <v>144</v>
      </c>
      <c r="F165" s="141">
        <v>7.2</v>
      </c>
      <c r="G165" s="142">
        <f t="shared" si="28"/>
        <v>6.984</v>
      </c>
      <c r="H165" s="143">
        <f t="shared" si="31"/>
        <v>0.216</v>
      </c>
      <c r="I165" s="140">
        <v>34966</v>
      </c>
      <c r="J165" s="141">
        <v>6993.2</v>
      </c>
      <c r="K165" s="142">
        <f t="shared" si="25"/>
        <v>6783.4039999999995</v>
      </c>
      <c r="L165" s="144">
        <f t="shared" si="29"/>
        <v>209.79599999999999</v>
      </c>
      <c r="M165" s="145"/>
    </row>
    <row r="166" spans="1:13" s="98" customFormat="1" ht="24" customHeight="1" x14ac:dyDescent="0.2">
      <c r="A166" s="100"/>
      <c r="B166" s="101" t="s">
        <v>3</v>
      </c>
      <c r="C166" s="119" t="s">
        <v>2</v>
      </c>
      <c r="D166" s="103" t="s">
        <v>1</v>
      </c>
      <c r="E166" s="93">
        <v>30037</v>
      </c>
      <c r="F166" s="94">
        <v>1501.85</v>
      </c>
      <c r="G166" s="95">
        <f t="shared" si="28"/>
        <v>1456.7945</v>
      </c>
      <c r="H166" s="96">
        <f t="shared" si="31"/>
        <v>45.055499999999995</v>
      </c>
      <c r="I166" s="93">
        <v>10439</v>
      </c>
      <c r="J166" s="94">
        <v>2087.85</v>
      </c>
      <c r="K166" s="95">
        <f t="shared" si="25"/>
        <v>2025.2144999999998</v>
      </c>
      <c r="L166" s="97">
        <f t="shared" si="29"/>
        <v>62.635499999999993</v>
      </c>
      <c r="M166" s="99"/>
    </row>
    <row r="167" spans="1:13" s="98" customFormat="1" ht="21.75" customHeight="1" x14ac:dyDescent="0.2">
      <c r="A167" s="100"/>
      <c r="B167" s="101" t="s">
        <v>280</v>
      </c>
      <c r="C167" s="102" t="s">
        <v>4</v>
      </c>
      <c r="D167" s="103" t="s">
        <v>1</v>
      </c>
      <c r="E167" s="93">
        <v>0</v>
      </c>
      <c r="F167" s="94">
        <v>0</v>
      </c>
      <c r="G167" s="95">
        <f t="shared" si="28"/>
        <v>0</v>
      </c>
      <c r="H167" s="96">
        <f t="shared" si="31"/>
        <v>0</v>
      </c>
      <c r="I167" s="93">
        <v>0</v>
      </c>
      <c r="J167" s="94">
        <v>0</v>
      </c>
      <c r="K167" s="95">
        <f t="shared" si="25"/>
        <v>0</v>
      </c>
      <c r="L167" s="97">
        <f t="shared" si="29"/>
        <v>0</v>
      </c>
      <c r="M167" s="99"/>
    </row>
    <row r="168" spans="1:13" s="98" customFormat="1" ht="18" customHeight="1" x14ac:dyDescent="0.2">
      <c r="A168" s="100"/>
      <c r="B168" s="101" t="s">
        <v>270</v>
      </c>
      <c r="C168" s="102" t="s">
        <v>271</v>
      </c>
      <c r="D168" s="103" t="s">
        <v>1</v>
      </c>
      <c r="E168" s="93">
        <v>855</v>
      </c>
      <c r="F168" s="94">
        <v>42.75</v>
      </c>
      <c r="G168" s="95">
        <f t="shared" si="28"/>
        <v>41.467500000000001</v>
      </c>
      <c r="H168" s="96">
        <f t="shared" si="31"/>
        <v>1.2825</v>
      </c>
      <c r="I168" s="93">
        <v>52242</v>
      </c>
      <c r="J168" s="94">
        <v>10448.4</v>
      </c>
      <c r="K168" s="95">
        <f t="shared" si="25"/>
        <v>10134.948</v>
      </c>
      <c r="L168" s="97">
        <f t="shared" si="29"/>
        <v>313.452</v>
      </c>
      <c r="M168" s="99"/>
    </row>
    <row r="169" spans="1:13" s="98" customFormat="1" ht="21.75" customHeight="1" x14ac:dyDescent="0.2">
      <c r="A169" s="100"/>
      <c r="B169" s="101" t="s">
        <v>270</v>
      </c>
      <c r="C169" s="119" t="s">
        <v>287</v>
      </c>
      <c r="D169" s="100" t="s">
        <v>1</v>
      </c>
      <c r="E169" s="93">
        <v>103</v>
      </c>
      <c r="F169" s="94">
        <v>5.15</v>
      </c>
      <c r="G169" s="95">
        <f t="shared" si="28"/>
        <v>4.9955000000000007</v>
      </c>
      <c r="H169" s="96">
        <f t="shared" si="31"/>
        <v>0.1545</v>
      </c>
      <c r="I169" s="93">
        <v>23217</v>
      </c>
      <c r="J169" s="94">
        <v>4643.3999999999996</v>
      </c>
      <c r="K169" s="95">
        <f t="shared" si="25"/>
        <v>4504.098</v>
      </c>
      <c r="L169" s="97">
        <f t="shared" si="29"/>
        <v>139.30199999999999</v>
      </c>
      <c r="M169" s="99"/>
    </row>
    <row r="170" spans="1:13" s="98" customFormat="1" ht="24" customHeight="1" x14ac:dyDescent="0.2">
      <c r="A170" s="100"/>
      <c r="B170" s="101" t="s">
        <v>267</v>
      </c>
      <c r="C170" s="102" t="s">
        <v>266</v>
      </c>
      <c r="D170" s="103" t="s">
        <v>1</v>
      </c>
      <c r="E170" s="93">
        <v>5650</v>
      </c>
      <c r="F170" s="94">
        <v>282.5</v>
      </c>
      <c r="G170" s="95">
        <f t="shared" si="28"/>
        <v>274.02499999999998</v>
      </c>
      <c r="H170" s="96">
        <f t="shared" si="31"/>
        <v>8.4749999999999996</v>
      </c>
      <c r="I170" s="93">
        <v>27149</v>
      </c>
      <c r="J170" s="94">
        <v>5429.8</v>
      </c>
      <c r="K170" s="95">
        <f t="shared" si="25"/>
        <v>5266.9059999999999</v>
      </c>
      <c r="L170" s="97">
        <f t="shared" si="29"/>
        <v>162.89400000000001</v>
      </c>
      <c r="M170" s="99"/>
    </row>
    <row r="171" spans="1:13" s="98" customFormat="1" ht="19.5" customHeight="1" x14ac:dyDescent="0.2">
      <c r="A171" s="100"/>
      <c r="B171" s="101" t="s">
        <v>274</v>
      </c>
      <c r="C171" s="102" t="s">
        <v>275</v>
      </c>
      <c r="D171" s="103" t="s">
        <v>1</v>
      </c>
      <c r="E171" s="93">
        <v>3914</v>
      </c>
      <c r="F171" s="94">
        <v>195.7</v>
      </c>
      <c r="G171" s="95">
        <f t="shared" si="28"/>
        <v>195.7</v>
      </c>
      <c r="H171" s="96">
        <v>0</v>
      </c>
      <c r="I171" s="93">
        <v>0</v>
      </c>
      <c r="J171" s="94">
        <v>0</v>
      </c>
      <c r="K171" s="95">
        <f t="shared" si="25"/>
        <v>0</v>
      </c>
      <c r="L171" s="97">
        <f t="shared" si="29"/>
        <v>0</v>
      </c>
      <c r="M171" s="99"/>
    </row>
    <row r="172" spans="1:13" s="98" customFormat="1" ht="20.25" customHeight="1" x14ac:dyDescent="0.2">
      <c r="A172" s="100"/>
      <c r="B172" s="101" t="s">
        <v>144</v>
      </c>
      <c r="C172" s="102" t="s">
        <v>282</v>
      </c>
      <c r="D172" s="103" t="s">
        <v>1</v>
      </c>
      <c r="E172" s="93">
        <v>7957.2</v>
      </c>
      <c r="F172" s="94">
        <v>397.86</v>
      </c>
      <c r="G172" s="95">
        <f t="shared" si="28"/>
        <v>385.92420000000004</v>
      </c>
      <c r="H172" s="96">
        <f>F172*$H$4</f>
        <v>11.9358</v>
      </c>
      <c r="I172" s="93">
        <v>0</v>
      </c>
      <c r="J172" s="94">
        <v>0</v>
      </c>
      <c r="K172" s="95">
        <f>J172-L172</f>
        <v>0</v>
      </c>
      <c r="L172" s="97">
        <f t="shared" si="29"/>
        <v>0</v>
      </c>
      <c r="M172" s="99"/>
    </row>
    <row r="173" spans="1:13" s="98" customFormat="1" ht="18.75" customHeight="1" x14ac:dyDescent="0.2">
      <c r="A173" s="100"/>
      <c r="B173" s="101" t="s">
        <v>272</v>
      </c>
      <c r="C173" s="102" t="s">
        <v>273</v>
      </c>
      <c r="D173" s="103" t="s">
        <v>1</v>
      </c>
      <c r="E173" s="93">
        <v>0</v>
      </c>
      <c r="F173" s="94">
        <v>0</v>
      </c>
      <c r="G173" s="95">
        <f t="shared" si="28"/>
        <v>0</v>
      </c>
      <c r="H173" s="96">
        <f>F173*$H$4</f>
        <v>0</v>
      </c>
      <c r="I173" s="93">
        <v>0</v>
      </c>
      <c r="J173" s="94">
        <v>0</v>
      </c>
      <c r="K173" s="95">
        <f>J173-L173</f>
        <v>0</v>
      </c>
      <c r="L173" s="97">
        <f t="shared" si="29"/>
        <v>0</v>
      </c>
      <c r="M173" s="99"/>
    </row>
    <row r="174" spans="1:13" s="146" customFormat="1" ht="24" customHeight="1" x14ac:dyDescent="0.2">
      <c r="A174" s="147"/>
      <c r="B174" s="148" t="s">
        <v>295</v>
      </c>
      <c r="C174" s="149" t="s">
        <v>296</v>
      </c>
      <c r="D174" s="150" t="s">
        <v>1</v>
      </c>
      <c r="E174" s="140">
        <v>0</v>
      </c>
      <c r="F174" s="141">
        <v>0</v>
      </c>
      <c r="G174" s="142">
        <f t="shared" si="28"/>
        <v>0</v>
      </c>
      <c r="H174" s="143">
        <f>F174*'1st Quarter 2012'!$N$4</f>
        <v>0</v>
      </c>
      <c r="I174" s="140">
        <v>2046</v>
      </c>
      <c r="J174" s="141">
        <v>409.2</v>
      </c>
      <c r="K174" s="142">
        <f>J174-L174</f>
        <v>396.93</v>
      </c>
      <c r="L174" s="144">
        <v>12.27</v>
      </c>
      <c r="M174" s="145"/>
    </row>
    <row r="175" spans="1:13" x14ac:dyDescent="0.2">
      <c r="A175" s="22"/>
      <c r="B175" s="21"/>
      <c r="C175" s="20"/>
      <c r="D175" s="19"/>
      <c r="E175" s="58">
        <v>0</v>
      </c>
      <c r="F175" s="66">
        <v>0</v>
      </c>
      <c r="G175" s="63">
        <f t="shared" ref="G175:G183" si="32">F175-H175</f>
        <v>0</v>
      </c>
      <c r="H175" s="24">
        <f t="shared" ref="H175:H183" si="33">F175*$H$4</f>
        <v>0</v>
      </c>
      <c r="I175" s="69">
        <v>0</v>
      </c>
      <c r="J175" s="76">
        <v>0</v>
      </c>
      <c r="K175" s="73">
        <f t="shared" ref="K175:K183" si="34">J175-L175</f>
        <v>0</v>
      </c>
      <c r="L175" s="25">
        <f t="shared" ref="L175:L183" si="35">J175*$L$4</f>
        <v>0</v>
      </c>
      <c r="M175" s="18"/>
    </row>
    <row r="176" spans="1:13" x14ac:dyDescent="0.2">
      <c r="A176" s="22"/>
      <c r="B176" s="21"/>
      <c r="C176" s="20"/>
      <c r="D176" s="19"/>
      <c r="E176" s="58">
        <v>0</v>
      </c>
      <c r="F176" s="66">
        <v>0</v>
      </c>
      <c r="G176" s="63">
        <f t="shared" si="32"/>
        <v>0</v>
      </c>
      <c r="H176" s="24">
        <f t="shared" si="33"/>
        <v>0</v>
      </c>
      <c r="I176" s="69">
        <v>0</v>
      </c>
      <c r="J176" s="76">
        <v>0</v>
      </c>
      <c r="K176" s="73">
        <f t="shared" si="34"/>
        <v>0</v>
      </c>
      <c r="L176" s="25">
        <f t="shared" si="35"/>
        <v>0</v>
      </c>
      <c r="M176" s="18"/>
    </row>
    <row r="177" spans="1:13" x14ac:dyDescent="0.2">
      <c r="A177" s="22"/>
      <c r="B177" s="21"/>
      <c r="C177" s="20"/>
      <c r="D177" s="19"/>
      <c r="E177" s="58">
        <v>0</v>
      </c>
      <c r="F177" s="66">
        <v>0</v>
      </c>
      <c r="G177" s="63">
        <f t="shared" si="32"/>
        <v>0</v>
      </c>
      <c r="H177" s="24">
        <f t="shared" si="33"/>
        <v>0</v>
      </c>
      <c r="I177" s="69">
        <v>0</v>
      </c>
      <c r="J177" s="76">
        <v>0</v>
      </c>
      <c r="K177" s="73">
        <f t="shared" si="34"/>
        <v>0</v>
      </c>
      <c r="L177" s="25">
        <f t="shared" si="35"/>
        <v>0</v>
      </c>
      <c r="M177" s="18"/>
    </row>
    <row r="178" spans="1:13" x14ac:dyDescent="0.2">
      <c r="A178" s="22"/>
      <c r="B178" s="21"/>
      <c r="C178" s="20"/>
      <c r="D178" s="19"/>
      <c r="E178" s="58">
        <v>0</v>
      </c>
      <c r="F178" s="66">
        <v>0</v>
      </c>
      <c r="G178" s="63">
        <f t="shared" si="32"/>
        <v>0</v>
      </c>
      <c r="H178" s="24">
        <f t="shared" si="33"/>
        <v>0</v>
      </c>
      <c r="I178" s="69">
        <v>0</v>
      </c>
      <c r="J178" s="76">
        <v>0</v>
      </c>
      <c r="K178" s="73">
        <f t="shared" si="34"/>
        <v>0</v>
      </c>
      <c r="L178" s="25">
        <f t="shared" si="35"/>
        <v>0</v>
      </c>
      <c r="M178" s="18"/>
    </row>
    <row r="179" spans="1:13" x14ac:dyDescent="0.2">
      <c r="A179" s="22"/>
      <c r="B179" s="21"/>
      <c r="C179" s="20"/>
      <c r="D179" s="19"/>
      <c r="E179" s="59">
        <v>0</v>
      </c>
      <c r="F179" s="66">
        <v>0</v>
      </c>
      <c r="G179" s="63">
        <f t="shared" si="32"/>
        <v>0</v>
      </c>
      <c r="H179" s="24">
        <f t="shared" si="33"/>
        <v>0</v>
      </c>
      <c r="I179" s="69">
        <v>0</v>
      </c>
      <c r="J179" s="76">
        <v>0</v>
      </c>
      <c r="K179" s="73">
        <f t="shared" si="34"/>
        <v>0</v>
      </c>
      <c r="L179" s="25">
        <f t="shared" si="35"/>
        <v>0</v>
      </c>
      <c r="M179" s="18"/>
    </row>
    <row r="180" spans="1:13" x14ac:dyDescent="0.2">
      <c r="A180" s="22"/>
      <c r="B180" s="21"/>
      <c r="C180" s="20"/>
      <c r="D180" s="19"/>
      <c r="E180" s="59">
        <v>0</v>
      </c>
      <c r="F180" s="66">
        <v>0</v>
      </c>
      <c r="G180" s="63">
        <f t="shared" si="32"/>
        <v>0</v>
      </c>
      <c r="H180" s="24">
        <f t="shared" si="33"/>
        <v>0</v>
      </c>
      <c r="I180" s="69">
        <v>0</v>
      </c>
      <c r="J180" s="76">
        <v>0</v>
      </c>
      <c r="K180" s="73">
        <f t="shared" si="34"/>
        <v>0</v>
      </c>
      <c r="L180" s="25">
        <f t="shared" si="35"/>
        <v>0</v>
      </c>
      <c r="M180" s="18"/>
    </row>
    <row r="181" spans="1:13" x14ac:dyDescent="0.2">
      <c r="A181" s="22"/>
      <c r="B181" s="21"/>
      <c r="C181" s="20"/>
      <c r="D181" s="19"/>
      <c r="E181" s="59">
        <v>0</v>
      </c>
      <c r="F181" s="66">
        <v>0</v>
      </c>
      <c r="G181" s="63">
        <f t="shared" si="32"/>
        <v>0</v>
      </c>
      <c r="H181" s="24">
        <f t="shared" si="33"/>
        <v>0</v>
      </c>
      <c r="I181" s="69">
        <v>0</v>
      </c>
      <c r="J181" s="76">
        <v>0</v>
      </c>
      <c r="K181" s="73">
        <f t="shared" si="34"/>
        <v>0</v>
      </c>
      <c r="L181" s="25">
        <f t="shared" si="35"/>
        <v>0</v>
      </c>
      <c r="M181" s="18"/>
    </row>
    <row r="182" spans="1:13" x14ac:dyDescent="0.2">
      <c r="A182" s="22"/>
      <c r="B182" s="21"/>
      <c r="C182" s="20"/>
      <c r="D182" s="19"/>
      <c r="E182" s="59">
        <v>0</v>
      </c>
      <c r="F182" s="66">
        <v>0</v>
      </c>
      <c r="G182" s="63">
        <f t="shared" si="32"/>
        <v>0</v>
      </c>
      <c r="H182" s="24">
        <f t="shared" si="33"/>
        <v>0</v>
      </c>
      <c r="I182" s="70">
        <v>0</v>
      </c>
      <c r="J182" s="76">
        <v>0</v>
      </c>
      <c r="K182" s="73">
        <f t="shared" si="34"/>
        <v>0</v>
      </c>
      <c r="L182" s="25">
        <f t="shared" si="35"/>
        <v>0</v>
      </c>
      <c r="M182" s="18"/>
    </row>
    <row r="183" spans="1:13" ht="12.75" thickBot="1" x14ac:dyDescent="0.25">
      <c r="A183" s="17"/>
      <c r="B183" s="16"/>
      <c r="C183" s="15"/>
      <c r="D183" s="14"/>
      <c r="E183" s="60">
        <v>0</v>
      </c>
      <c r="F183" s="66">
        <v>0</v>
      </c>
      <c r="G183" s="63">
        <f t="shared" si="32"/>
        <v>0</v>
      </c>
      <c r="H183" s="24">
        <f t="shared" si="33"/>
        <v>0</v>
      </c>
      <c r="I183" s="71">
        <v>0</v>
      </c>
      <c r="J183" s="76">
        <v>0</v>
      </c>
      <c r="K183" s="73">
        <f t="shared" si="34"/>
        <v>0</v>
      </c>
      <c r="L183" s="38">
        <f t="shared" si="35"/>
        <v>0</v>
      </c>
      <c r="M183" s="8"/>
    </row>
    <row r="184" spans="1:13" s="9" customFormat="1" ht="22.5" customHeight="1" thickBot="1" x14ac:dyDescent="0.25">
      <c r="A184" s="10"/>
      <c r="B184" s="12"/>
      <c r="C184" s="11"/>
      <c r="D184" s="10"/>
      <c r="E184" s="61">
        <f t="shared" ref="E184:L184" si="36">SUM(E7:E183)</f>
        <v>1393438.8100000003</v>
      </c>
      <c r="F184" s="67">
        <f t="shared" si="36"/>
        <v>79449.69</v>
      </c>
      <c r="G184" s="65">
        <f t="shared" si="36"/>
        <v>77054.505300000004</v>
      </c>
      <c r="H184" s="51">
        <f t="shared" si="36"/>
        <v>2395.1791999999996</v>
      </c>
      <c r="I184" s="72">
        <f t="shared" si="36"/>
        <v>1818556.47</v>
      </c>
      <c r="J184" s="77">
        <f t="shared" si="36"/>
        <v>363805.39000000007</v>
      </c>
      <c r="K184" s="74">
        <f t="shared" si="36"/>
        <v>352900.54060000007</v>
      </c>
      <c r="L184" s="52">
        <f t="shared" si="36"/>
        <v>10904.851200000001</v>
      </c>
      <c r="M184" s="8"/>
    </row>
    <row r="185" spans="1:13" x14ac:dyDescent="0.2">
      <c r="M185" s="8"/>
    </row>
  </sheetData>
  <mergeCells count="2">
    <mergeCell ref="E5:H5"/>
    <mergeCell ref="I5:L5"/>
  </mergeCells>
  <phoneticPr fontId="8" type="noConversion"/>
  <printOptions horizontalCentered="1"/>
  <pageMargins left="0.25" right="0.25" top="0.25" bottom="0.25" header="0.25" footer="0.25"/>
  <pageSetup paperSize="5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195"/>
  <sheetViews>
    <sheetView tabSelected="1" zoomScale="80" zoomScaleNormal="80" workbookViewId="0">
      <pane ySplit="6" topLeftCell="A7" activePane="bottomLeft" state="frozenSplit"/>
      <selection activeCell="A7" sqref="A7"/>
      <selection pane="bottomLeft" activeCell="I124" sqref="I124"/>
    </sheetView>
  </sheetViews>
  <sheetFormatPr defaultRowHeight="15" x14ac:dyDescent="0.25"/>
  <cols>
    <col min="1" max="1" width="9.85546875" style="203" customWidth="1"/>
    <col min="2" max="2" width="7.140625" style="203" customWidth="1"/>
    <col min="3" max="3" width="5.5703125" style="203" customWidth="1"/>
    <col min="4" max="4" width="10.28515625" style="203" customWidth="1"/>
    <col min="5" max="5" width="7.7109375" style="203" customWidth="1"/>
    <col min="6" max="6" width="8" style="203" customWidth="1"/>
    <col min="7" max="7" width="25" style="203" bestFit="1" customWidth="1"/>
    <col min="8" max="8" width="29.5703125" style="168" bestFit="1" customWidth="1"/>
    <col min="9" max="9" width="22.7109375" style="204" bestFit="1" customWidth="1"/>
    <col min="10" max="10" width="20.28515625" style="203" customWidth="1"/>
    <col min="11" max="11" width="11" style="205" bestFit="1" customWidth="1"/>
    <col min="12" max="12" width="15.5703125" style="203" bestFit="1" customWidth="1"/>
    <col min="13" max="13" width="12.7109375" style="203" bestFit="1" customWidth="1"/>
    <col min="14" max="14" width="11.42578125" style="203" bestFit="1" customWidth="1"/>
    <col min="15" max="15" width="11.42578125" style="209" bestFit="1" customWidth="1"/>
    <col min="16" max="16" width="13.85546875" style="203" bestFit="1" customWidth="1"/>
    <col min="17" max="17" width="13.85546875" style="271" bestFit="1" customWidth="1"/>
    <col min="18" max="18" width="11.7109375" style="203" customWidth="1"/>
    <col min="19" max="19" width="10.28515625" style="211" bestFit="1" customWidth="1"/>
    <col min="20" max="20" width="9.5703125" style="203" bestFit="1" customWidth="1"/>
    <col min="21" max="21" width="2.7109375" style="203" customWidth="1"/>
    <col min="22" max="16384" width="9.140625" style="203"/>
  </cols>
  <sheetData>
    <row r="1" spans="1:26" ht="14.25" customHeight="1" x14ac:dyDescent="0.25">
      <c r="M1" s="206"/>
      <c r="N1" s="206"/>
      <c r="O1" s="206"/>
      <c r="P1" s="206"/>
      <c r="Q1" s="206"/>
      <c r="R1" s="206"/>
      <c r="S1" s="206"/>
    </row>
    <row r="2" spans="1:26" ht="22.5" customHeight="1" x14ac:dyDescent="0.25">
      <c r="A2" s="207"/>
      <c r="B2" s="169"/>
      <c r="C2" s="169"/>
      <c r="D2" s="169"/>
      <c r="E2" s="169"/>
      <c r="F2" s="169"/>
      <c r="G2" s="169"/>
      <c r="H2" s="169"/>
      <c r="I2" s="169"/>
      <c r="J2" s="169" t="s">
        <v>257</v>
      </c>
      <c r="K2" s="169"/>
      <c r="L2" s="169"/>
      <c r="M2" s="206"/>
      <c r="N2" s="206"/>
      <c r="O2" s="206"/>
      <c r="P2" s="206"/>
      <c r="Q2" s="206"/>
      <c r="R2" s="206"/>
      <c r="S2" s="206"/>
    </row>
    <row r="3" spans="1:26" x14ac:dyDescent="0.25">
      <c r="A3" s="207"/>
      <c r="B3" s="169"/>
      <c r="C3" s="169"/>
      <c r="D3" s="169"/>
      <c r="E3" s="169"/>
      <c r="F3" s="169"/>
      <c r="G3" s="169"/>
      <c r="H3" s="169"/>
      <c r="I3" s="169"/>
      <c r="J3" s="169" t="s">
        <v>256</v>
      </c>
      <c r="K3" s="169"/>
      <c r="L3" s="169"/>
      <c r="M3" s="206"/>
      <c r="N3" s="206"/>
      <c r="O3" s="206"/>
      <c r="P3" s="206"/>
      <c r="Q3" s="206"/>
      <c r="R3" s="206"/>
      <c r="S3" s="206"/>
    </row>
    <row r="4" spans="1:26" ht="15.75" thickBot="1" x14ac:dyDescent="0.3">
      <c r="A4" s="207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208">
        <v>0.03</v>
      </c>
      <c r="P4" s="210"/>
      <c r="Q4" s="169"/>
      <c r="R4" s="208">
        <v>0.03</v>
      </c>
      <c r="T4" s="206"/>
      <c r="U4" s="206"/>
      <c r="V4" s="206"/>
      <c r="W4" s="206"/>
      <c r="X4" s="206"/>
      <c r="Y4" s="206"/>
      <c r="Z4" s="206"/>
    </row>
    <row r="5" spans="1:26" ht="60.75" thickBot="1" x14ac:dyDescent="0.3">
      <c r="A5" s="311" t="s">
        <v>255</v>
      </c>
      <c r="B5" s="312"/>
      <c r="C5" s="312"/>
      <c r="D5" s="313"/>
      <c r="E5" s="212"/>
      <c r="F5" s="213" t="s">
        <v>254</v>
      </c>
      <c r="G5" s="214"/>
      <c r="H5" s="170" t="s">
        <v>311</v>
      </c>
      <c r="I5" s="213" t="s">
        <v>307</v>
      </c>
      <c r="J5" s="215" t="s">
        <v>308</v>
      </c>
      <c r="K5" s="314" t="s">
        <v>253</v>
      </c>
      <c r="L5" s="315"/>
      <c r="M5" s="316"/>
      <c r="N5" s="317"/>
      <c r="O5" s="318" t="s">
        <v>252</v>
      </c>
      <c r="P5" s="319"/>
      <c r="Q5" s="320"/>
      <c r="R5" s="321"/>
      <c r="S5" s="206"/>
      <c r="T5" s="206"/>
      <c r="U5" s="206"/>
      <c r="V5" s="206"/>
      <c r="W5" s="206"/>
      <c r="X5" s="206"/>
      <c r="Y5" s="206"/>
    </row>
    <row r="6" spans="1:26" ht="60.75" thickBot="1" x14ac:dyDescent="0.3">
      <c r="A6" s="213" t="s">
        <v>251</v>
      </c>
      <c r="B6" s="213" t="s">
        <v>250</v>
      </c>
      <c r="C6" s="213" t="s">
        <v>249</v>
      </c>
      <c r="D6" s="213" t="s">
        <v>248</v>
      </c>
      <c r="E6" s="213" t="s">
        <v>247</v>
      </c>
      <c r="F6" s="213" t="s">
        <v>246</v>
      </c>
      <c r="G6" s="213" t="s">
        <v>245</v>
      </c>
      <c r="H6" s="171" t="s">
        <v>244</v>
      </c>
      <c r="I6" s="213" t="s">
        <v>243</v>
      </c>
      <c r="J6" s="213" t="s">
        <v>242</v>
      </c>
      <c r="K6" s="216" t="s">
        <v>240</v>
      </c>
      <c r="L6" s="217" t="s">
        <v>241</v>
      </c>
      <c r="M6" s="218" t="s">
        <v>238</v>
      </c>
      <c r="N6" s="219" t="s">
        <v>237</v>
      </c>
      <c r="O6" s="220" t="s">
        <v>240</v>
      </c>
      <c r="P6" s="221" t="s">
        <v>239</v>
      </c>
      <c r="Q6" s="222" t="s">
        <v>238</v>
      </c>
      <c r="R6" s="223" t="s">
        <v>237</v>
      </c>
      <c r="S6" s="206"/>
      <c r="T6" s="206"/>
      <c r="U6" s="206"/>
      <c r="V6" s="206"/>
      <c r="W6" s="206"/>
      <c r="X6" s="206"/>
      <c r="Y6" s="206"/>
    </row>
    <row r="7" spans="1:26" s="137" customFormat="1" ht="30" customHeight="1" x14ac:dyDescent="0.25">
      <c r="A7" s="129" t="s">
        <v>236</v>
      </c>
      <c r="B7" s="129">
        <v>5180</v>
      </c>
      <c r="C7" s="272" t="s">
        <v>235</v>
      </c>
      <c r="D7" s="129">
        <v>425078</v>
      </c>
      <c r="E7" s="129">
        <v>725643</v>
      </c>
      <c r="F7" s="129" t="s">
        <v>234</v>
      </c>
      <c r="G7" s="129" t="s">
        <v>233</v>
      </c>
      <c r="H7" s="130" t="s">
        <v>101</v>
      </c>
      <c r="I7" s="129" t="s">
        <v>100</v>
      </c>
      <c r="J7" s="129" t="s">
        <v>1</v>
      </c>
      <c r="K7" s="131">
        <v>2237</v>
      </c>
      <c r="L7" s="132">
        <v>111.85</v>
      </c>
      <c r="M7" s="133">
        <f>L7-N7</f>
        <v>111.85</v>
      </c>
      <c r="N7" s="134">
        <v>0</v>
      </c>
      <c r="O7" s="131">
        <v>0</v>
      </c>
      <c r="P7" s="132">
        <v>0</v>
      </c>
      <c r="Q7" s="133">
        <f>P7-R7</f>
        <v>0</v>
      </c>
      <c r="R7" s="135">
        <f>P7*$R$4</f>
        <v>0</v>
      </c>
    </row>
    <row r="8" spans="1:26" s="181" customFormat="1" ht="30" x14ac:dyDescent="0.25">
      <c r="A8" s="175"/>
      <c r="B8" s="175"/>
      <c r="C8" s="175"/>
      <c r="D8" s="175"/>
      <c r="E8" s="175"/>
      <c r="F8" s="175"/>
      <c r="G8" s="175"/>
      <c r="H8" s="164" t="s">
        <v>115</v>
      </c>
      <c r="I8" s="175" t="s">
        <v>114</v>
      </c>
      <c r="J8" s="175" t="s">
        <v>1</v>
      </c>
      <c r="K8" s="176">
        <v>5220</v>
      </c>
      <c r="L8" s="177">
        <v>261</v>
      </c>
      <c r="M8" s="178">
        <f t="shared" ref="M8:M57" si="0">L8-N8</f>
        <v>253.17</v>
      </c>
      <c r="N8" s="179">
        <f t="shared" ref="N8:N28" si="1">L8*$N$4</f>
        <v>7.83</v>
      </c>
      <c r="O8" s="176">
        <v>25904</v>
      </c>
      <c r="P8" s="177">
        <v>5180.8</v>
      </c>
      <c r="Q8" s="178">
        <f t="shared" ref="Q8:Q57" si="2">P8-R8</f>
        <v>5025.3760000000002</v>
      </c>
      <c r="R8" s="180">
        <f t="shared" ref="R8:R57" si="3">P8*$R$4</f>
        <v>155.42400000000001</v>
      </c>
    </row>
    <row r="9" spans="1:26" s="181" customFormat="1" ht="30" customHeight="1" x14ac:dyDescent="0.25">
      <c r="A9" s="175"/>
      <c r="B9" s="175"/>
      <c r="C9" s="175"/>
      <c r="D9" s="175"/>
      <c r="E9" s="175"/>
      <c r="F9" s="175"/>
      <c r="G9" s="175"/>
      <c r="H9" s="164" t="s">
        <v>8</v>
      </c>
      <c r="I9" s="175" t="s">
        <v>9</v>
      </c>
      <c r="J9" s="175" t="s">
        <v>1</v>
      </c>
      <c r="K9" s="176">
        <v>2087</v>
      </c>
      <c r="L9" s="177">
        <v>104.35</v>
      </c>
      <c r="M9" s="178">
        <f t="shared" si="0"/>
        <v>101.2195</v>
      </c>
      <c r="N9" s="179">
        <f t="shared" si="1"/>
        <v>3.1304999999999996</v>
      </c>
      <c r="O9" s="176">
        <v>0</v>
      </c>
      <c r="P9" s="177">
        <v>0</v>
      </c>
      <c r="Q9" s="178">
        <f t="shared" si="2"/>
        <v>0</v>
      </c>
      <c r="R9" s="180">
        <f t="shared" si="3"/>
        <v>0</v>
      </c>
    </row>
    <row r="10" spans="1:26" s="181" customFormat="1" ht="27.75" customHeight="1" x14ac:dyDescent="0.25">
      <c r="A10" s="182"/>
      <c r="B10" s="182"/>
      <c r="C10" s="182"/>
      <c r="D10" s="182"/>
      <c r="E10" s="182"/>
      <c r="F10" s="182"/>
      <c r="G10" s="182"/>
      <c r="H10" s="165" t="s">
        <v>8</v>
      </c>
      <c r="I10" s="182" t="s">
        <v>7</v>
      </c>
      <c r="J10" s="182" t="s">
        <v>1</v>
      </c>
      <c r="K10" s="183">
        <v>0</v>
      </c>
      <c r="L10" s="184">
        <v>0</v>
      </c>
      <c r="M10" s="185">
        <f t="shared" si="0"/>
        <v>0</v>
      </c>
      <c r="N10" s="186">
        <f t="shared" si="1"/>
        <v>0</v>
      </c>
      <c r="O10" s="183">
        <v>0</v>
      </c>
      <c r="P10" s="184">
        <v>0</v>
      </c>
      <c r="Q10" s="185">
        <f t="shared" si="2"/>
        <v>0</v>
      </c>
      <c r="R10" s="187">
        <f t="shared" si="3"/>
        <v>0</v>
      </c>
    </row>
    <row r="11" spans="1:26" s="188" customFormat="1" ht="30" customHeight="1" x14ac:dyDescent="0.25">
      <c r="H11" s="164" t="s">
        <v>98</v>
      </c>
      <c r="I11" s="175" t="s">
        <v>97</v>
      </c>
      <c r="J11" s="288" t="s">
        <v>1</v>
      </c>
      <c r="K11" s="189">
        <v>1065</v>
      </c>
      <c r="L11" s="180">
        <v>213</v>
      </c>
      <c r="M11" s="180">
        <f>L11-N11</f>
        <v>206.61</v>
      </c>
      <c r="N11" s="180">
        <f>L11*$N$4</f>
        <v>6.39</v>
      </c>
      <c r="O11" s="189">
        <v>3860</v>
      </c>
      <c r="P11" s="190">
        <v>193</v>
      </c>
      <c r="Q11" s="180">
        <v>187.21</v>
      </c>
      <c r="R11" s="189">
        <f t="shared" si="3"/>
        <v>5.79</v>
      </c>
    </row>
    <row r="12" spans="1:26" s="181" customFormat="1" ht="30" customHeight="1" x14ac:dyDescent="0.25">
      <c r="A12" s="191"/>
      <c r="B12" s="191"/>
      <c r="C12" s="191"/>
      <c r="D12" s="191"/>
      <c r="E12" s="191"/>
      <c r="F12" s="191"/>
      <c r="G12" s="191"/>
      <c r="H12" s="166" t="s">
        <v>98</v>
      </c>
      <c r="I12" s="191" t="s">
        <v>99</v>
      </c>
      <c r="J12" s="191" t="s">
        <v>1</v>
      </c>
      <c r="K12" s="192">
        <v>5880.5</v>
      </c>
      <c r="L12" s="193">
        <v>1176.0999999999999</v>
      </c>
      <c r="M12" s="194">
        <f t="shared" si="0"/>
        <v>1140.817</v>
      </c>
      <c r="N12" s="195">
        <f t="shared" si="1"/>
        <v>35.282999999999994</v>
      </c>
      <c r="O12" s="192">
        <v>2500</v>
      </c>
      <c r="P12" s="193">
        <v>125</v>
      </c>
      <c r="Q12" s="194">
        <f t="shared" si="2"/>
        <v>121.25</v>
      </c>
      <c r="R12" s="196">
        <f t="shared" si="3"/>
        <v>3.75</v>
      </c>
    </row>
    <row r="13" spans="1:26" s="181" customFormat="1" ht="30" customHeight="1" x14ac:dyDescent="0.25">
      <c r="A13" s="175"/>
      <c r="B13" s="175"/>
      <c r="C13" s="175"/>
      <c r="D13" s="175"/>
      <c r="E13" s="175"/>
      <c r="F13" s="175"/>
      <c r="G13" s="175"/>
      <c r="H13" s="164" t="s">
        <v>149</v>
      </c>
      <c r="I13" s="175" t="s">
        <v>148</v>
      </c>
      <c r="J13" s="175" t="s">
        <v>1</v>
      </c>
      <c r="K13" s="176">
        <v>28426</v>
      </c>
      <c r="L13" s="177">
        <v>1421.34</v>
      </c>
      <c r="M13" s="178">
        <f t="shared" si="0"/>
        <v>1378.6997999999999</v>
      </c>
      <c r="N13" s="179">
        <f t="shared" si="1"/>
        <v>42.640199999999993</v>
      </c>
      <c r="O13" s="176">
        <v>0</v>
      </c>
      <c r="P13" s="177">
        <v>0</v>
      </c>
      <c r="Q13" s="178">
        <f t="shared" si="2"/>
        <v>0</v>
      </c>
      <c r="R13" s="180">
        <f t="shared" si="3"/>
        <v>0</v>
      </c>
    </row>
    <row r="14" spans="1:26" s="181" customFormat="1" ht="30" customHeight="1" x14ac:dyDescent="0.25">
      <c r="A14" s="175"/>
      <c r="B14" s="175"/>
      <c r="C14" s="175"/>
      <c r="D14" s="175"/>
      <c r="E14" s="175"/>
      <c r="F14" s="175"/>
      <c r="G14" s="175"/>
      <c r="H14" s="164" t="s">
        <v>149</v>
      </c>
      <c r="I14" s="175" t="s">
        <v>150</v>
      </c>
      <c r="J14" s="175" t="s">
        <v>1</v>
      </c>
      <c r="K14" s="176">
        <v>1293.1199999999999</v>
      </c>
      <c r="L14" s="177">
        <v>64.66</v>
      </c>
      <c r="M14" s="178">
        <f t="shared" si="0"/>
        <v>62.720199999999998</v>
      </c>
      <c r="N14" s="179">
        <f t="shared" si="1"/>
        <v>1.9397999999999997</v>
      </c>
      <c r="O14" s="176">
        <v>0</v>
      </c>
      <c r="P14" s="177">
        <v>0</v>
      </c>
      <c r="Q14" s="178">
        <f t="shared" si="2"/>
        <v>0</v>
      </c>
      <c r="R14" s="180">
        <f t="shared" si="3"/>
        <v>0</v>
      </c>
    </row>
    <row r="15" spans="1:26" s="181" customFormat="1" ht="30" x14ac:dyDescent="0.25">
      <c r="A15" s="175"/>
      <c r="B15" s="175"/>
      <c r="C15" s="175"/>
      <c r="D15" s="175"/>
      <c r="E15" s="175"/>
      <c r="F15" s="175"/>
      <c r="G15" s="197" t="s">
        <v>317</v>
      </c>
      <c r="H15" s="164" t="s">
        <v>149</v>
      </c>
      <c r="I15" s="175" t="s">
        <v>316</v>
      </c>
      <c r="J15" s="175" t="s">
        <v>1</v>
      </c>
      <c r="K15" s="176">
        <v>23167</v>
      </c>
      <c r="L15" s="177">
        <v>1158.3900000000001</v>
      </c>
      <c r="M15" s="178">
        <f t="shared" si="0"/>
        <v>1123.6383000000001</v>
      </c>
      <c r="N15" s="179">
        <f t="shared" si="1"/>
        <v>34.7517</v>
      </c>
      <c r="O15" s="176">
        <v>121306.03</v>
      </c>
      <c r="P15" s="177">
        <v>24261.21</v>
      </c>
      <c r="Q15" s="178">
        <f t="shared" si="2"/>
        <v>23533.3737</v>
      </c>
      <c r="R15" s="180">
        <f t="shared" si="3"/>
        <v>727.83629999999994</v>
      </c>
    </row>
    <row r="16" spans="1:26" s="181" customFormat="1" ht="30" customHeight="1" x14ac:dyDescent="0.25">
      <c r="A16" s="175"/>
      <c r="B16" s="175"/>
      <c r="C16" s="175"/>
      <c r="D16" s="175"/>
      <c r="E16" s="175"/>
      <c r="F16" s="175"/>
      <c r="G16" s="175"/>
      <c r="H16" s="164" t="s">
        <v>226</v>
      </c>
      <c r="I16" s="175" t="s">
        <v>225</v>
      </c>
      <c r="J16" s="175" t="s">
        <v>1</v>
      </c>
      <c r="K16" s="176">
        <v>12117</v>
      </c>
      <c r="L16" s="177">
        <v>605.85</v>
      </c>
      <c r="M16" s="178">
        <f t="shared" si="0"/>
        <v>587.67450000000008</v>
      </c>
      <c r="N16" s="179">
        <f t="shared" si="1"/>
        <v>18.1755</v>
      </c>
      <c r="O16" s="176">
        <v>0</v>
      </c>
      <c r="P16" s="177">
        <v>0</v>
      </c>
      <c r="Q16" s="178">
        <f t="shared" si="2"/>
        <v>0</v>
      </c>
      <c r="R16" s="180">
        <f t="shared" si="3"/>
        <v>0</v>
      </c>
    </row>
    <row r="17" spans="1:19" s="181" customFormat="1" ht="30" customHeight="1" x14ac:dyDescent="0.25">
      <c r="A17" s="175"/>
      <c r="B17" s="175"/>
      <c r="C17" s="175"/>
      <c r="D17" s="175"/>
      <c r="E17" s="175"/>
      <c r="F17" s="175"/>
      <c r="G17" s="175"/>
      <c r="H17" s="164" t="s">
        <v>51</v>
      </c>
      <c r="I17" s="175" t="s">
        <v>53</v>
      </c>
      <c r="J17" s="175" t="s">
        <v>1</v>
      </c>
      <c r="K17" s="176">
        <v>2424</v>
      </c>
      <c r="L17" s="177">
        <v>121.2</v>
      </c>
      <c r="M17" s="178">
        <f t="shared" si="0"/>
        <v>117.56400000000001</v>
      </c>
      <c r="N17" s="179">
        <f t="shared" si="1"/>
        <v>3.6360000000000001</v>
      </c>
      <c r="O17" s="176">
        <v>0</v>
      </c>
      <c r="P17" s="177">
        <v>0</v>
      </c>
      <c r="Q17" s="178">
        <f t="shared" si="2"/>
        <v>0</v>
      </c>
      <c r="R17" s="180">
        <f t="shared" si="3"/>
        <v>0</v>
      </c>
    </row>
    <row r="18" spans="1:19" s="181" customFormat="1" ht="30" customHeight="1" x14ac:dyDescent="0.25">
      <c r="A18" s="175"/>
      <c r="B18" s="175"/>
      <c r="C18" s="175"/>
      <c r="D18" s="175"/>
      <c r="E18" s="175"/>
      <c r="F18" s="175"/>
      <c r="G18" s="175"/>
      <c r="H18" s="164" t="s">
        <v>51</v>
      </c>
      <c r="I18" s="175" t="s">
        <v>50</v>
      </c>
      <c r="J18" s="175" t="s">
        <v>1</v>
      </c>
      <c r="K18" s="176">
        <v>3070</v>
      </c>
      <c r="L18" s="177">
        <v>153.5</v>
      </c>
      <c r="M18" s="178">
        <f t="shared" si="0"/>
        <v>148.89500000000001</v>
      </c>
      <c r="N18" s="179">
        <f t="shared" si="1"/>
        <v>4.6049999999999995</v>
      </c>
      <c r="O18" s="176">
        <v>0</v>
      </c>
      <c r="P18" s="177">
        <v>0</v>
      </c>
      <c r="Q18" s="178">
        <f t="shared" si="2"/>
        <v>0</v>
      </c>
      <c r="R18" s="180">
        <f t="shared" si="3"/>
        <v>0</v>
      </c>
    </row>
    <row r="19" spans="1:19" s="181" customFormat="1" ht="30" customHeight="1" x14ac:dyDescent="0.25">
      <c r="A19" s="175"/>
      <c r="B19" s="175"/>
      <c r="C19" s="175"/>
      <c r="D19" s="175"/>
      <c r="E19" s="175"/>
      <c r="F19" s="175"/>
      <c r="G19" s="175"/>
      <c r="H19" s="164" t="s">
        <v>51</v>
      </c>
      <c r="I19" s="175" t="s">
        <v>52</v>
      </c>
      <c r="J19" s="175" t="s">
        <v>1</v>
      </c>
      <c r="K19" s="176">
        <v>3860</v>
      </c>
      <c r="L19" s="177">
        <v>193</v>
      </c>
      <c r="M19" s="178">
        <f t="shared" si="0"/>
        <v>187.21</v>
      </c>
      <c r="N19" s="179">
        <f t="shared" si="1"/>
        <v>5.79</v>
      </c>
      <c r="O19" s="176">
        <v>0</v>
      </c>
      <c r="P19" s="177">
        <v>0</v>
      </c>
      <c r="Q19" s="178">
        <f t="shared" si="2"/>
        <v>0</v>
      </c>
      <c r="R19" s="180">
        <f t="shared" si="3"/>
        <v>0</v>
      </c>
      <c r="S19" s="198"/>
    </row>
    <row r="20" spans="1:19" s="137" customFormat="1" ht="30" customHeight="1" x14ac:dyDescent="0.25">
      <c r="A20" s="129"/>
      <c r="B20" s="129"/>
      <c r="C20" s="129"/>
      <c r="D20" s="129"/>
      <c r="E20" s="129"/>
      <c r="F20" s="129"/>
      <c r="G20" s="129"/>
      <c r="H20" s="130" t="s">
        <v>15</v>
      </c>
      <c r="I20" s="129" t="s">
        <v>16</v>
      </c>
      <c r="J20" s="129" t="s">
        <v>1</v>
      </c>
      <c r="K20" s="131">
        <v>1687.73</v>
      </c>
      <c r="L20" s="132">
        <v>84.38</v>
      </c>
      <c r="M20" s="133">
        <f t="shared" si="0"/>
        <v>84.38</v>
      </c>
      <c r="N20" s="134">
        <v>0</v>
      </c>
      <c r="O20" s="131">
        <v>0</v>
      </c>
      <c r="P20" s="132">
        <v>0</v>
      </c>
      <c r="Q20" s="133">
        <f t="shared" si="2"/>
        <v>0</v>
      </c>
      <c r="R20" s="135">
        <f t="shared" si="3"/>
        <v>0</v>
      </c>
      <c r="S20" s="136"/>
    </row>
    <row r="21" spans="1:19" s="137" customFormat="1" ht="30" customHeight="1" x14ac:dyDescent="0.25">
      <c r="A21" s="129"/>
      <c r="B21" s="129"/>
      <c r="C21" s="129"/>
      <c r="D21" s="129"/>
      <c r="E21" s="129"/>
      <c r="F21" s="129"/>
      <c r="G21" s="129"/>
      <c r="H21" s="130" t="s">
        <v>15</v>
      </c>
      <c r="I21" s="129" t="s">
        <v>17</v>
      </c>
      <c r="J21" s="129" t="s">
        <v>1</v>
      </c>
      <c r="K21" s="131">
        <v>125</v>
      </c>
      <c r="L21" s="132">
        <v>6.25</v>
      </c>
      <c r="M21" s="133">
        <f t="shared" si="0"/>
        <v>6.25</v>
      </c>
      <c r="N21" s="134">
        <v>0</v>
      </c>
      <c r="O21" s="131">
        <v>0</v>
      </c>
      <c r="P21" s="132">
        <v>0</v>
      </c>
      <c r="Q21" s="133">
        <f t="shared" si="2"/>
        <v>0</v>
      </c>
      <c r="R21" s="135">
        <f t="shared" si="3"/>
        <v>0</v>
      </c>
      <c r="S21" s="136"/>
    </row>
    <row r="22" spans="1:19" s="137" customFormat="1" ht="30" customHeight="1" x14ac:dyDescent="0.25">
      <c r="A22" s="129"/>
      <c r="B22" s="129"/>
      <c r="C22" s="129"/>
      <c r="D22" s="129"/>
      <c r="E22" s="129"/>
      <c r="F22" s="129"/>
      <c r="G22" s="129"/>
      <c r="H22" s="130" t="s">
        <v>15</v>
      </c>
      <c r="I22" s="129" t="s">
        <v>14</v>
      </c>
      <c r="J22" s="129" t="s">
        <v>1</v>
      </c>
      <c r="K22" s="131">
        <v>0</v>
      </c>
      <c r="L22" s="132">
        <v>0</v>
      </c>
      <c r="M22" s="133">
        <f t="shared" si="0"/>
        <v>0</v>
      </c>
      <c r="N22" s="134">
        <f t="shared" si="1"/>
        <v>0</v>
      </c>
      <c r="O22" s="131">
        <v>0</v>
      </c>
      <c r="P22" s="132">
        <v>0</v>
      </c>
      <c r="Q22" s="133">
        <f t="shared" si="2"/>
        <v>0</v>
      </c>
      <c r="R22" s="135">
        <f t="shared" si="3"/>
        <v>0</v>
      </c>
      <c r="S22" s="136"/>
    </row>
    <row r="23" spans="1:19" s="181" customFormat="1" ht="30" customHeight="1" x14ac:dyDescent="0.25">
      <c r="A23" s="175"/>
      <c r="B23" s="175"/>
      <c r="C23" s="175"/>
      <c r="D23" s="175"/>
      <c r="E23" s="175"/>
      <c r="F23" s="175"/>
      <c r="G23" s="175"/>
      <c r="H23" s="164" t="s">
        <v>123</v>
      </c>
      <c r="I23" s="175" t="s">
        <v>122</v>
      </c>
      <c r="J23" s="175" t="s">
        <v>1</v>
      </c>
      <c r="K23" s="176">
        <v>18240.5</v>
      </c>
      <c r="L23" s="177">
        <v>912.03</v>
      </c>
      <c r="M23" s="178">
        <f t="shared" si="0"/>
        <v>884.66909999999996</v>
      </c>
      <c r="N23" s="179">
        <f t="shared" si="1"/>
        <v>27.360899999999997</v>
      </c>
      <c r="O23" s="176">
        <v>0</v>
      </c>
      <c r="P23" s="177">
        <v>0</v>
      </c>
      <c r="Q23" s="178">
        <f t="shared" si="2"/>
        <v>0</v>
      </c>
      <c r="R23" s="180">
        <f t="shared" si="3"/>
        <v>0</v>
      </c>
      <c r="S23" s="198"/>
    </row>
    <row r="24" spans="1:19" s="181" customFormat="1" ht="30" customHeight="1" x14ac:dyDescent="0.25">
      <c r="A24" s="175"/>
      <c r="B24" s="175"/>
      <c r="C24" s="175"/>
      <c r="D24" s="175"/>
      <c r="E24" s="175"/>
      <c r="F24" s="175"/>
      <c r="G24" s="175"/>
      <c r="H24" s="164" t="s">
        <v>182</v>
      </c>
      <c r="I24" s="175" t="s">
        <v>185</v>
      </c>
      <c r="J24" s="175" t="s">
        <v>1</v>
      </c>
      <c r="K24" s="176">
        <v>0</v>
      </c>
      <c r="L24" s="177">
        <v>0</v>
      </c>
      <c r="M24" s="178">
        <f t="shared" si="0"/>
        <v>0</v>
      </c>
      <c r="N24" s="179">
        <f t="shared" si="1"/>
        <v>0</v>
      </c>
      <c r="O24" s="176">
        <v>0</v>
      </c>
      <c r="P24" s="177">
        <v>0</v>
      </c>
      <c r="Q24" s="178">
        <f t="shared" si="2"/>
        <v>0</v>
      </c>
      <c r="R24" s="180">
        <f t="shared" si="3"/>
        <v>0</v>
      </c>
      <c r="S24" s="198"/>
    </row>
    <row r="25" spans="1:19" s="181" customFormat="1" ht="30" customHeight="1" x14ac:dyDescent="0.25">
      <c r="A25" s="175"/>
      <c r="B25" s="175"/>
      <c r="C25" s="175"/>
      <c r="D25" s="175"/>
      <c r="E25" s="175"/>
      <c r="F25" s="175"/>
      <c r="G25" s="175"/>
      <c r="H25" s="164" t="s">
        <v>182</v>
      </c>
      <c r="I25" s="175" t="s">
        <v>181</v>
      </c>
      <c r="J25" s="175" t="s">
        <v>1</v>
      </c>
      <c r="K25" s="176">
        <v>12141</v>
      </c>
      <c r="L25" s="177">
        <v>607.04999999999995</v>
      </c>
      <c r="M25" s="178">
        <f t="shared" si="0"/>
        <v>588.83849999999995</v>
      </c>
      <c r="N25" s="179">
        <f t="shared" si="1"/>
        <v>18.211499999999997</v>
      </c>
      <c r="O25" s="176">
        <v>0</v>
      </c>
      <c r="P25" s="177">
        <v>0</v>
      </c>
      <c r="Q25" s="178">
        <f t="shared" si="2"/>
        <v>0</v>
      </c>
      <c r="R25" s="180">
        <f t="shared" si="3"/>
        <v>0</v>
      </c>
      <c r="S25" s="198"/>
    </row>
    <row r="26" spans="1:19" s="181" customFormat="1" ht="30" customHeight="1" x14ac:dyDescent="0.25">
      <c r="A26" s="175"/>
      <c r="B26" s="175"/>
      <c r="C26" s="175"/>
      <c r="D26" s="175"/>
      <c r="E26" s="175"/>
      <c r="F26" s="175"/>
      <c r="G26" s="175"/>
      <c r="H26" s="164" t="s">
        <v>182</v>
      </c>
      <c r="I26" s="175" t="s">
        <v>187</v>
      </c>
      <c r="J26" s="175" t="s">
        <v>1</v>
      </c>
      <c r="K26" s="176">
        <v>11141</v>
      </c>
      <c r="L26" s="177">
        <v>557.04999999999995</v>
      </c>
      <c r="M26" s="178">
        <f t="shared" si="0"/>
        <v>540.33849999999995</v>
      </c>
      <c r="N26" s="179">
        <f t="shared" si="1"/>
        <v>16.711499999999997</v>
      </c>
      <c r="O26" s="176">
        <v>0</v>
      </c>
      <c r="P26" s="177">
        <v>0</v>
      </c>
      <c r="Q26" s="178">
        <f t="shared" si="2"/>
        <v>0</v>
      </c>
      <c r="R26" s="180">
        <f t="shared" si="3"/>
        <v>0</v>
      </c>
      <c r="S26" s="198"/>
    </row>
    <row r="27" spans="1:19" s="181" customFormat="1" ht="30" customHeight="1" x14ac:dyDescent="0.25">
      <c r="A27" s="175"/>
      <c r="B27" s="175"/>
      <c r="C27" s="175"/>
      <c r="D27" s="175"/>
      <c r="E27" s="175"/>
      <c r="F27" s="175"/>
      <c r="G27" s="175"/>
      <c r="H27" s="164" t="s">
        <v>182</v>
      </c>
      <c r="I27" s="175" t="s">
        <v>183</v>
      </c>
      <c r="J27" s="175" t="s">
        <v>1</v>
      </c>
      <c r="K27" s="176">
        <v>1031</v>
      </c>
      <c r="L27" s="177">
        <v>51.55</v>
      </c>
      <c r="M27" s="178">
        <f t="shared" si="0"/>
        <v>50.003499999999995</v>
      </c>
      <c r="N27" s="179">
        <f t="shared" si="1"/>
        <v>1.5464999999999998</v>
      </c>
      <c r="O27" s="176">
        <v>927</v>
      </c>
      <c r="P27" s="177">
        <v>185.4</v>
      </c>
      <c r="Q27" s="178">
        <f t="shared" si="2"/>
        <v>179.83799999999999</v>
      </c>
      <c r="R27" s="180">
        <f t="shared" si="3"/>
        <v>5.5620000000000003</v>
      </c>
      <c r="S27" s="198"/>
    </row>
    <row r="28" spans="1:19" s="181" customFormat="1" ht="30" customHeight="1" x14ac:dyDescent="0.25">
      <c r="A28" s="175"/>
      <c r="B28" s="175"/>
      <c r="C28" s="175"/>
      <c r="D28" s="175"/>
      <c r="E28" s="175"/>
      <c r="F28" s="175"/>
      <c r="G28" s="175"/>
      <c r="H28" s="164" t="s">
        <v>182</v>
      </c>
      <c r="I28" s="175" t="s">
        <v>186</v>
      </c>
      <c r="J28" s="175" t="s">
        <v>1</v>
      </c>
      <c r="K28" s="176">
        <v>160</v>
      </c>
      <c r="L28" s="177">
        <v>8</v>
      </c>
      <c r="M28" s="178">
        <f t="shared" si="0"/>
        <v>7.76</v>
      </c>
      <c r="N28" s="179">
        <f t="shared" si="1"/>
        <v>0.24</v>
      </c>
      <c r="O28" s="176">
        <v>0</v>
      </c>
      <c r="P28" s="177">
        <v>0</v>
      </c>
      <c r="Q28" s="178">
        <f t="shared" si="2"/>
        <v>0</v>
      </c>
      <c r="R28" s="180">
        <f t="shared" si="3"/>
        <v>0</v>
      </c>
      <c r="S28" s="198"/>
    </row>
    <row r="29" spans="1:19" s="181" customFormat="1" ht="30" customHeight="1" x14ac:dyDescent="0.25">
      <c r="A29" s="175"/>
      <c r="B29" s="175"/>
      <c r="C29" s="175"/>
      <c r="D29" s="175"/>
      <c r="E29" s="175"/>
      <c r="F29" s="175"/>
      <c r="G29" s="175"/>
      <c r="H29" s="164" t="s">
        <v>182</v>
      </c>
      <c r="I29" s="175" t="s">
        <v>184</v>
      </c>
      <c r="J29" s="175" t="s">
        <v>1</v>
      </c>
      <c r="K29" s="176">
        <v>5403</v>
      </c>
      <c r="L29" s="177">
        <v>270.14999999999998</v>
      </c>
      <c r="M29" s="178">
        <f t="shared" si="0"/>
        <v>262.0455</v>
      </c>
      <c r="N29" s="179">
        <f t="shared" ref="N29:N57" si="4">L29*$N$4</f>
        <v>8.1044999999999998</v>
      </c>
      <c r="O29" s="176">
        <v>1928</v>
      </c>
      <c r="P29" s="177">
        <v>385.6</v>
      </c>
      <c r="Q29" s="178">
        <f t="shared" si="2"/>
        <v>374.03200000000004</v>
      </c>
      <c r="R29" s="180">
        <f t="shared" si="3"/>
        <v>11.568</v>
      </c>
      <c r="S29" s="198"/>
    </row>
    <row r="30" spans="1:19" s="181" customFormat="1" ht="30" customHeight="1" x14ac:dyDescent="0.25">
      <c r="A30" s="175"/>
      <c r="B30" s="175"/>
      <c r="C30" s="175"/>
      <c r="D30" s="175"/>
      <c r="E30" s="175"/>
      <c r="F30" s="175"/>
      <c r="G30" s="175"/>
      <c r="H30" s="164" t="s">
        <v>137</v>
      </c>
      <c r="I30" s="175" t="s">
        <v>138</v>
      </c>
      <c r="J30" s="175" t="s">
        <v>1</v>
      </c>
      <c r="K30" s="176">
        <v>4355</v>
      </c>
      <c r="L30" s="177">
        <v>217.75</v>
      </c>
      <c r="M30" s="178">
        <f t="shared" si="0"/>
        <v>211.2175</v>
      </c>
      <c r="N30" s="179">
        <f t="shared" si="4"/>
        <v>6.5324999999999998</v>
      </c>
      <c r="O30" s="176">
        <v>1653</v>
      </c>
      <c r="P30" s="177">
        <v>330.6</v>
      </c>
      <c r="Q30" s="178">
        <f t="shared" si="2"/>
        <v>320.68200000000002</v>
      </c>
      <c r="R30" s="180">
        <f t="shared" si="3"/>
        <v>9.918000000000001</v>
      </c>
      <c r="S30" s="198"/>
    </row>
    <row r="31" spans="1:19" s="181" customFormat="1" ht="30" customHeight="1" x14ac:dyDescent="0.25">
      <c r="A31" s="175"/>
      <c r="B31" s="175"/>
      <c r="C31" s="175"/>
      <c r="D31" s="175"/>
      <c r="E31" s="175"/>
      <c r="F31" s="175"/>
      <c r="G31" s="175"/>
      <c r="H31" s="164" t="s">
        <v>137</v>
      </c>
      <c r="I31" s="175" t="s">
        <v>136</v>
      </c>
      <c r="J31" s="175" t="s">
        <v>1</v>
      </c>
      <c r="K31" s="176">
        <v>6993</v>
      </c>
      <c r="L31" s="177">
        <v>349.65</v>
      </c>
      <c r="M31" s="178">
        <f t="shared" si="0"/>
        <v>339.16049999999996</v>
      </c>
      <c r="N31" s="179">
        <f t="shared" si="4"/>
        <v>10.4895</v>
      </c>
      <c r="O31" s="176">
        <v>52084</v>
      </c>
      <c r="P31" s="177">
        <v>10416.799999999999</v>
      </c>
      <c r="Q31" s="178">
        <f t="shared" si="2"/>
        <v>10104.295999999998</v>
      </c>
      <c r="R31" s="180">
        <f t="shared" si="3"/>
        <v>312.50399999999996</v>
      </c>
    </row>
    <row r="32" spans="1:19" s="181" customFormat="1" ht="30" customHeight="1" x14ac:dyDescent="0.25">
      <c r="A32" s="175"/>
      <c r="B32" s="175"/>
      <c r="C32" s="175"/>
      <c r="D32" s="175"/>
      <c r="E32" s="175"/>
      <c r="F32" s="175"/>
      <c r="G32" s="175"/>
      <c r="H32" s="164" t="s">
        <v>110</v>
      </c>
      <c r="I32" s="175" t="s">
        <v>109</v>
      </c>
      <c r="J32" s="175" t="s">
        <v>1</v>
      </c>
      <c r="K32" s="176">
        <v>104</v>
      </c>
      <c r="L32" s="177">
        <v>5.2</v>
      </c>
      <c r="M32" s="178">
        <f t="shared" si="0"/>
        <v>5.0440000000000005</v>
      </c>
      <c r="N32" s="179">
        <f t="shared" si="4"/>
        <v>0.156</v>
      </c>
      <c r="O32" s="176">
        <v>0</v>
      </c>
      <c r="P32" s="177">
        <v>0</v>
      </c>
      <c r="Q32" s="178">
        <f t="shared" si="2"/>
        <v>0</v>
      </c>
      <c r="R32" s="180">
        <f t="shared" si="3"/>
        <v>0</v>
      </c>
    </row>
    <row r="33" spans="1:19" s="181" customFormat="1" ht="30" customHeight="1" x14ac:dyDescent="0.25">
      <c r="A33" s="175"/>
      <c r="B33" s="175"/>
      <c r="C33" s="175"/>
      <c r="D33" s="175"/>
      <c r="E33" s="175"/>
      <c r="F33" s="175"/>
      <c r="G33" s="175"/>
      <c r="H33" s="164" t="s">
        <v>110</v>
      </c>
      <c r="I33" s="175" t="s">
        <v>111</v>
      </c>
      <c r="J33" s="175" t="s">
        <v>1</v>
      </c>
      <c r="K33" s="176">
        <v>8133</v>
      </c>
      <c r="L33" s="177">
        <v>406.65</v>
      </c>
      <c r="M33" s="178">
        <f t="shared" si="0"/>
        <v>394.45049999999998</v>
      </c>
      <c r="N33" s="179">
        <f t="shared" si="4"/>
        <v>12.199499999999999</v>
      </c>
      <c r="O33" s="176">
        <v>63670</v>
      </c>
      <c r="P33" s="177">
        <v>12734</v>
      </c>
      <c r="Q33" s="178">
        <f t="shared" si="2"/>
        <v>12351.98</v>
      </c>
      <c r="R33" s="180">
        <f t="shared" si="3"/>
        <v>382.02</v>
      </c>
    </row>
    <row r="34" spans="1:19" s="181" customFormat="1" x14ac:dyDescent="0.25">
      <c r="A34" s="175"/>
      <c r="B34" s="175"/>
      <c r="C34" s="175"/>
      <c r="D34" s="175"/>
      <c r="E34" s="175"/>
      <c r="F34" s="175"/>
      <c r="G34" s="175" t="s">
        <v>322</v>
      </c>
      <c r="H34" s="164" t="s">
        <v>320</v>
      </c>
      <c r="I34" s="175" t="s">
        <v>321</v>
      </c>
      <c r="J34" s="175" t="s">
        <v>1</v>
      </c>
      <c r="K34" s="176">
        <v>0</v>
      </c>
      <c r="L34" s="177">
        <v>0</v>
      </c>
      <c r="M34" s="178">
        <f t="shared" si="0"/>
        <v>0</v>
      </c>
      <c r="N34" s="179">
        <f t="shared" si="4"/>
        <v>0</v>
      </c>
      <c r="O34" s="176">
        <v>70579</v>
      </c>
      <c r="P34" s="177">
        <v>14115.8</v>
      </c>
      <c r="Q34" s="178">
        <f t="shared" si="2"/>
        <v>13692.325999999999</v>
      </c>
      <c r="R34" s="180">
        <f t="shared" si="3"/>
        <v>423.47399999999999</v>
      </c>
    </row>
    <row r="35" spans="1:19" s="181" customFormat="1" ht="30" customHeight="1" x14ac:dyDescent="0.25">
      <c r="A35" s="175"/>
      <c r="B35" s="175"/>
      <c r="C35" s="175"/>
      <c r="D35" s="175"/>
      <c r="E35" s="175"/>
      <c r="F35" s="175"/>
      <c r="G35" s="175"/>
      <c r="H35" s="164" t="s">
        <v>228</v>
      </c>
      <c r="I35" s="175" t="s">
        <v>227</v>
      </c>
      <c r="J35" s="175" t="s">
        <v>1</v>
      </c>
      <c r="K35" s="176">
        <v>15747</v>
      </c>
      <c r="L35" s="177">
        <v>787.35</v>
      </c>
      <c r="M35" s="178">
        <f t="shared" si="0"/>
        <v>763.72950000000003</v>
      </c>
      <c r="N35" s="179">
        <f t="shared" si="4"/>
        <v>23.6205</v>
      </c>
      <c r="O35" s="176">
        <v>0</v>
      </c>
      <c r="P35" s="177">
        <v>0</v>
      </c>
      <c r="Q35" s="178">
        <f t="shared" si="2"/>
        <v>0</v>
      </c>
      <c r="R35" s="180">
        <f t="shared" si="3"/>
        <v>0</v>
      </c>
    </row>
    <row r="36" spans="1:19" s="181" customFormat="1" ht="30" customHeight="1" x14ac:dyDescent="0.25">
      <c r="A36" s="175"/>
      <c r="B36" s="175"/>
      <c r="C36" s="175"/>
      <c r="D36" s="175"/>
      <c r="E36" s="175"/>
      <c r="F36" s="175"/>
      <c r="G36" s="175"/>
      <c r="H36" s="164" t="s">
        <v>332</v>
      </c>
      <c r="I36" s="175" t="s">
        <v>333</v>
      </c>
      <c r="J36" s="175" t="s">
        <v>1</v>
      </c>
      <c r="K36" s="176">
        <v>5733</v>
      </c>
      <c r="L36" s="177">
        <v>286.64999999999998</v>
      </c>
      <c r="M36" s="178">
        <f t="shared" si="0"/>
        <v>278.0505</v>
      </c>
      <c r="N36" s="179">
        <f t="shared" si="4"/>
        <v>8.599499999999999</v>
      </c>
      <c r="O36" s="176">
        <v>21411</v>
      </c>
      <c r="P36" s="177">
        <v>4282.2</v>
      </c>
      <c r="Q36" s="178">
        <f t="shared" si="2"/>
        <v>4153.7339999999995</v>
      </c>
      <c r="R36" s="180">
        <f t="shared" si="3"/>
        <v>128.46599999999998</v>
      </c>
    </row>
    <row r="37" spans="1:19" s="181" customFormat="1" ht="30" customHeight="1" x14ac:dyDescent="0.25">
      <c r="A37" s="175"/>
      <c r="B37" s="175"/>
      <c r="C37" s="175"/>
      <c r="D37" s="175"/>
      <c r="E37" s="175"/>
      <c r="F37" s="175"/>
      <c r="G37" s="175"/>
      <c r="H37" s="164" t="s">
        <v>140</v>
      </c>
      <c r="I37" s="175" t="s">
        <v>142</v>
      </c>
      <c r="J37" s="175" t="s">
        <v>1</v>
      </c>
      <c r="K37" s="176">
        <v>7445</v>
      </c>
      <c r="L37" s="177">
        <v>372.25</v>
      </c>
      <c r="M37" s="178">
        <f t="shared" si="0"/>
        <v>361.08249999999998</v>
      </c>
      <c r="N37" s="179">
        <f t="shared" si="4"/>
        <v>11.1675</v>
      </c>
      <c r="O37" s="176">
        <v>9856</v>
      </c>
      <c r="P37" s="177">
        <v>1971.2</v>
      </c>
      <c r="Q37" s="178">
        <f t="shared" si="2"/>
        <v>1912.0640000000001</v>
      </c>
      <c r="R37" s="180">
        <f t="shared" si="3"/>
        <v>59.135999999999996</v>
      </c>
      <c r="S37" s="198"/>
    </row>
    <row r="38" spans="1:19" s="181" customFormat="1" ht="30" customHeight="1" x14ac:dyDescent="0.25">
      <c r="A38" s="175"/>
      <c r="B38" s="175"/>
      <c r="C38" s="175"/>
      <c r="D38" s="175"/>
      <c r="E38" s="175"/>
      <c r="F38" s="175"/>
      <c r="G38" s="175"/>
      <c r="H38" s="164" t="s">
        <v>140</v>
      </c>
      <c r="I38" s="175" t="s">
        <v>331</v>
      </c>
      <c r="J38" s="175" t="s">
        <v>1</v>
      </c>
      <c r="K38" s="176">
        <v>320</v>
      </c>
      <c r="L38" s="177">
        <v>10.5</v>
      </c>
      <c r="M38" s="178">
        <f t="shared" si="0"/>
        <v>10.185</v>
      </c>
      <c r="N38" s="179">
        <f t="shared" si="4"/>
        <v>0.315</v>
      </c>
      <c r="O38" s="176">
        <v>0</v>
      </c>
      <c r="P38" s="177">
        <v>0</v>
      </c>
      <c r="Q38" s="178">
        <f t="shared" si="2"/>
        <v>0</v>
      </c>
      <c r="R38" s="180">
        <f t="shared" si="3"/>
        <v>0</v>
      </c>
      <c r="S38" s="198"/>
    </row>
    <row r="39" spans="1:19" s="181" customFormat="1" ht="30" customHeight="1" x14ac:dyDescent="0.25">
      <c r="A39" s="175"/>
      <c r="B39" s="175"/>
      <c r="C39" s="175"/>
      <c r="D39" s="175"/>
      <c r="E39" s="175"/>
      <c r="F39" s="175"/>
      <c r="G39" s="175"/>
      <c r="H39" s="164" t="s">
        <v>140</v>
      </c>
      <c r="I39" s="175" t="s">
        <v>139</v>
      </c>
      <c r="J39" s="175" t="s">
        <v>1</v>
      </c>
      <c r="K39" s="176">
        <v>0</v>
      </c>
      <c r="L39" s="177">
        <v>0</v>
      </c>
      <c r="M39" s="178">
        <f t="shared" si="0"/>
        <v>0</v>
      </c>
      <c r="N39" s="179">
        <f t="shared" si="4"/>
        <v>0</v>
      </c>
      <c r="O39" s="176">
        <v>0</v>
      </c>
      <c r="P39" s="177">
        <v>0</v>
      </c>
      <c r="Q39" s="178">
        <f t="shared" si="2"/>
        <v>0</v>
      </c>
      <c r="R39" s="180">
        <f t="shared" si="3"/>
        <v>0</v>
      </c>
      <c r="S39" s="198"/>
    </row>
    <row r="40" spans="1:19" s="181" customFormat="1" ht="30" customHeight="1" x14ac:dyDescent="0.25">
      <c r="A40" s="175"/>
      <c r="B40" s="175"/>
      <c r="C40" s="175"/>
      <c r="D40" s="175"/>
      <c r="E40" s="175"/>
      <c r="F40" s="175"/>
      <c r="G40" s="175"/>
      <c r="H40" s="164" t="s">
        <v>140</v>
      </c>
      <c r="I40" s="175" t="s">
        <v>141</v>
      </c>
      <c r="J40" s="175" t="s">
        <v>1</v>
      </c>
      <c r="K40" s="176">
        <v>236</v>
      </c>
      <c r="L40" s="177">
        <v>11.8</v>
      </c>
      <c r="M40" s="178">
        <f t="shared" si="0"/>
        <v>11.446000000000002</v>
      </c>
      <c r="N40" s="179">
        <f t="shared" si="4"/>
        <v>0.35399999999999998</v>
      </c>
      <c r="O40" s="176">
        <v>0</v>
      </c>
      <c r="P40" s="177">
        <v>0</v>
      </c>
      <c r="Q40" s="178">
        <f t="shared" si="2"/>
        <v>0</v>
      </c>
      <c r="R40" s="180">
        <f t="shared" si="3"/>
        <v>0</v>
      </c>
      <c r="S40" s="198"/>
    </row>
    <row r="41" spans="1:19" s="181" customFormat="1" ht="30" customHeight="1" x14ac:dyDescent="0.25">
      <c r="A41" s="175"/>
      <c r="B41" s="175"/>
      <c r="C41" s="175"/>
      <c r="D41" s="175"/>
      <c r="E41" s="175"/>
      <c r="F41" s="175"/>
      <c r="G41" s="175"/>
      <c r="H41" s="164" t="s">
        <v>194</v>
      </c>
      <c r="I41" s="175" t="s">
        <v>193</v>
      </c>
      <c r="J41" s="175" t="s">
        <v>1</v>
      </c>
      <c r="K41" s="176">
        <v>7209</v>
      </c>
      <c r="L41" s="177">
        <v>360</v>
      </c>
      <c r="M41" s="178">
        <f t="shared" si="0"/>
        <v>349</v>
      </c>
      <c r="N41" s="179">
        <v>11</v>
      </c>
      <c r="O41" s="176">
        <v>0</v>
      </c>
      <c r="P41" s="177">
        <v>0</v>
      </c>
      <c r="Q41" s="178">
        <f t="shared" si="2"/>
        <v>0</v>
      </c>
      <c r="R41" s="180">
        <f t="shared" si="3"/>
        <v>0</v>
      </c>
      <c r="S41" s="198"/>
    </row>
    <row r="42" spans="1:19" s="137" customFormat="1" ht="30" customHeight="1" x14ac:dyDescent="0.25">
      <c r="A42" s="129"/>
      <c r="B42" s="129"/>
      <c r="C42" s="129"/>
      <c r="D42" s="129"/>
      <c r="E42" s="129"/>
      <c r="F42" s="129"/>
      <c r="G42" s="129"/>
      <c r="H42" s="130" t="s">
        <v>72</v>
      </c>
      <c r="I42" s="129" t="s">
        <v>73</v>
      </c>
      <c r="J42" s="129" t="s">
        <v>1</v>
      </c>
      <c r="K42" s="131">
        <v>14077</v>
      </c>
      <c r="L42" s="132">
        <v>703.85</v>
      </c>
      <c r="M42" s="133">
        <f t="shared" si="0"/>
        <v>703.85</v>
      </c>
      <c r="N42" s="134">
        <v>0</v>
      </c>
      <c r="O42" s="131">
        <v>0</v>
      </c>
      <c r="P42" s="132">
        <v>0</v>
      </c>
      <c r="Q42" s="133">
        <f t="shared" si="2"/>
        <v>0</v>
      </c>
      <c r="R42" s="135">
        <f t="shared" si="3"/>
        <v>0</v>
      </c>
      <c r="S42" s="136"/>
    </row>
    <row r="43" spans="1:19" s="137" customFormat="1" ht="30" customHeight="1" x14ac:dyDescent="0.25">
      <c r="A43" s="129"/>
      <c r="B43" s="129"/>
      <c r="C43" s="129"/>
      <c r="D43" s="129"/>
      <c r="E43" s="129"/>
      <c r="F43" s="129"/>
      <c r="G43" s="129"/>
      <c r="H43" s="130" t="s">
        <v>72</v>
      </c>
      <c r="I43" s="129" t="s">
        <v>71</v>
      </c>
      <c r="J43" s="129" t="s">
        <v>1</v>
      </c>
      <c r="K43" s="131">
        <v>4530</v>
      </c>
      <c r="L43" s="132">
        <v>226.5</v>
      </c>
      <c r="M43" s="133">
        <f t="shared" si="0"/>
        <v>226.5</v>
      </c>
      <c r="N43" s="134">
        <v>0</v>
      </c>
      <c r="O43" s="131">
        <v>0</v>
      </c>
      <c r="P43" s="132">
        <v>0</v>
      </c>
      <c r="Q43" s="133">
        <f t="shared" si="2"/>
        <v>0</v>
      </c>
      <c r="R43" s="135">
        <f t="shared" si="3"/>
        <v>0</v>
      </c>
      <c r="S43" s="136"/>
    </row>
    <row r="44" spans="1:19" s="137" customFormat="1" ht="30" customHeight="1" x14ac:dyDescent="0.25">
      <c r="A44" s="129"/>
      <c r="B44" s="129"/>
      <c r="C44" s="129"/>
      <c r="D44" s="129"/>
      <c r="E44" s="129"/>
      <c r="F44" s="129"/>
      <c r="G44" s="129"/>
      <c r="H44" s="130" t="s">
        <v>72</v>
      </c>
      <c r="I44" s="129" t="s">
        <v>281</v>
      </c>
      <c r="J44" s="129" t="s">
        <v>1</v>
      </c>
      <c r="K44" s="131">
        <v>900</v>
      </c>
      <c r="L44" s="132">
        <v>45</v>
      </c>
      <c r="M44" s="133">
        <f t="shared" si="0"/>
        <v>45</v>
      </c>
      <c r="N44" s="134">
        <v>0</v>
      </c>
      <c r="O44" s="131">
        <v>0</v>
      </c>
      <c r="P44" s="132">
        <v>0</v>
      </c>
      <c r="Q44" s="133">
        <f t="shared" si="2"/>
        <v>0</v>
      </c>
      <c r="R44" s="135">
        <f t="shared" si="3"/>
        <v>0</v>
      </c>
      <c r="S44" s="136"/>
    </row>
    <row r="45" spans="1:19" s="137" customFormat="1" ht="30" customHeight="1" x14ac:dyDescent="0.25">
      <c r="A45" s="129"/>
      <c r="B45" s="129"/>
      <c r="C45" s="129"/>
      <c r="D45" s="129"/>
      <c r="E45" s="129"/>
      <c r="F45" s="129"/>
      <c r="G45" s="129"/>
      <c r="H45" s="130" t="s">
        <v>37</v>
      </c>
      <c r="I45" s="129" t="s">
        <v>36</v>
      </c>
      <c r="J45" s="129" t="s">
        <v>1</v>
      </c>
      <c r="K45" s="131">
        <v>745</v>
      </c>
      <c r="L45" s="132">
        <v>37.25</v>
      </c>
      <c r="M45" s="133">
        <f>L45-N45</f>
        <v>36.1325</v>
      </c>
      <c r="N45" s="134">
        <f t="shared" si="4"/>
        <v>1.1174999999999999</v>
      </c>
      <c r="O45" s="131">
        <v>45503</v>
      </c>
      <c r="P45" s="132">
        <v>9100.6299999999992</v>
      </c>
      <c r="Q45" s="133">
        <f t="shared" si="2"/>
        <v>8827.6111000000001</v>
      </c>
      <c r="R45" s="135">
        <f t="shared" si="3"/>
        <v>273.01889999999997</v>
      </c>
      <c r="S45" s="136"/>
    </row>
    <row r="46" spans="1:19" s="137" customFormat="1" ht="30" customHeight="1" x14ac:dyDescent="0.25">
      <c r="A46" s="129"/>
      <c r="B46" s="129"/>
      <c r="C46" s="129"/>
      <c r="D46" s="129"/>
      <c r="E46" s="129"/>
      <c r="F46" s="129"/>
      <c r="G46" s="129"/>
      <c r="H46" s="130" t="s">
        <v>37</v>
      </c>
      <c r="I46" s="129" t="s">
        <v>38</v>
      </c>
      <c r="J46" s="129" t="s">
        <v>1</v>
      </c>
      <c r="K46" s="131">
        <v>710</v>
      </c>
      <c r="L46" s="132">
        <v>35.5</v>
      </c>
      <c r="M46" s="133">
        <f t="shared" si="0"/>
        <v>34.435000000000002</v>
      </c>
      <c r="N46" s="134">
        <f t="shared" si="4"/>
        <v>1.0649999999999999</v>
      </c>
      <c r="O46" s="131">
        <v>48757</v>
      </c>
      <c r="P46" s="132">
        <v>9751.4</v>
      </c>
      <c r="Q46" s="133">
        <f t="shared" si="2"/>
        <v>9458.8580000000002</v>
      </c>
      <c r="R46" s="135">
        <f t="shared" si="3"/>
        <v>292.54199999999997</v>
      </c>
      <c r="S46" s="136"/>
    </row>
    <row r="47" spans="1:19" s="181" customFormat="1" ht="30" x14ac:dyDescent="0.25">
      <c r="A47" s="175"/>
      <c r="B47" s="175"/>
      <c r="C47" s="175"/>
      <c r="D47" s="175"/>
      <c r="E47" s="175"/>
      <c r="F47" s="175"/>
      <c r="G47" s="175"/>
      <c r="H47" s="164" t="s">
        <v>125</v>
      </c>
      <c r="I47" s="175" t="s">
        <v>124</v>
      </c>
      <c r="J47" s="175" t="s">
        <v>1</v>
      </c>
      <c r="K47" s="176">
        <v>4517</v>
      </c>
      <c r="L47" s="177">
        <v>226</v>
      </c>
      <c r="M47" s="178">
        <f t="shared" si="0"/>
        <v>219</v>
      </c>
      <c r="N47" s="179">
        <v>7</v>
      </c>
      <c r="O47" s="176">
        <v>0</v>
      </c>
      <c r="P47" s="177">
        <v>0</v>
      </c>
      <c r="Q47" s="178">
        <f t="shared" si="2"/>
        <v>0</v>
      </c>
      <c r="R47" s="180">
        <f t="shared" si="3"/>
        <v>0</v>
      </c>
      <c r="S47" s="198"/>
    </row>
    <row r="48" spans="1:19" s="181" customFormat="1" ht="30" x14ac:dyDescent="0.25">
      <c r="A48" s="175"/>
      <c r="B48" s="175"/>
      <c r="C48" s="175"/>
      <c r="D48" s="175"/>
      <c r="E48" s="175"/>
      <c r="F48" s="175"/>
      <c r="G48" s="175"/>
      <c r="H48" s="164" t="s">
        <v>157</v>
      </c>
      <c r="I48" s="175" t="s">
        <v>323</v>
      </c>
      <c r="J48" s="175" t="s">
        <v>1</v>
      </c>
      <c r="K48" s="176">
        <v>63481.03</v>
      </c>
      <c r="L48" s="177">
        <v>3174.22</v>
      </c>
      <c r="M48" s="178">
        <f t="shared" si="0"/>
        <v>3078.9933999999998</v>
      </c>
      <c r="N48" s="179">
        <f t="shared" si="4"/>
        <v>95.226599999999991</v>
      </c>
      <c r="O48" s="176">
        <v>63876.75</v>
      </c>
      <c r="P48" s="177">
        <v>12775.37</v>
      </c>
      <c r="Q48" s="178">
        <f t="shared" si="2"/>
        <v>12392.108900000001</v>
      </c>
      <c r="R48" s="180">
        <f t="shared" si="3"/>
        <v>383.2611</v>
      </c>
      <c r="S48" s="198"/>
    </row>
    <row r="49" spans="1:19" s="181" customFormat="1" ht="30" customHeight="1" x14ac:dyDescent="0.25">
      <c r="A49" s="175"/>
      <c r="B49" s="175"/>
      <c r="C49" s="175"/>
      <c r="D49" s="175"/>
      <c r="E49" s="175"/>
      <c r="F49" s="175"/>
      <c r="G49" s="175"/>
      <c r="H49" s="164" t="s">
        <v>157</v>
      </c>
      <c r="I49" s="175" t="s">
        <v>324</v>
      </c>
      <c r="J49" s="175" t="s">
        <v>1</v>
      </c>
      <c r="K49" s="176">
        <v>0</v>
      </c>
      <c r="L49" s="177">
        <v>0</v>
      </c>
      <c r="M49" s="178">
        <f t="shared" si="0"/>
        <v>0</v>
      </c>
      <c r="N49" s="179">
        <f t="shared" si="4"/>
        <v>0</v>
      </c>
      <c r="O49" s="176">
        <v>12622.12</v>
      </c>
      <c r="P49" s="177">
        <v>2524.44</v>
      </c>
      <c r="Q49" s="178">
        <f t="shared" si="2"/>
        <v>2448.7067999999999</v>
      </c>
      <c r="R49" s="180">
        <f t="shared" si="3"/>
        <v>75.733199999999997</v>
      </c>
      <c r="S49" s="198"/>
    </row>
    <row r="50" spans="1:19" s="181" customFormat="1" ht="30" customHeight="1" x14ac:dyDescent="0.25">
      <c r="A50" s="175"/>
      <c r="B50" s="175"/>
      <c r="C50" s="175"/>
      <c r="D50" s="175"/>
      <c r="E50" s="175"/>
      <c r="F50" s="175"/>
      <c r="G50" s="175"/>
      <c r="H50" s="164" t="s">
        <v>230</v>
      </c>
      <c r="I50" s="175" t="s">
        <v>229</v>
      </c>
      <c r="J50" s="175" t="s">
        <v>1</v>
      </c>
      <c r="K50" s="176">
        <v>986</v>
      </c>
      <c r="L50" s="177">
        <v>49.3</v>
      </c>
      <c r="M50" s="178">
        <f t="shared" si="0"/>
        <v>47.820999999999998</v>
      </c>
      <c r="N50" s="179">
        <f>L50*$N$4</f>
        <v>1.4789999999999999</v>
      </c>
      <c r="O50" s="176">
        <v>0</v>
      </c>
      <c r="P50" s="177">
        <v>0</v>
      </c>
      <c r="Q50" s="178">
        <f t="shared" si="2"/>
        <v>0</v>
      </c>
      <c r="R50" s="180">
        <f t="shared" si="3"/>
        <v>0</v>
      </c>
      <c r="S50" s="198"/>
    </row>
    <row r="51" spans="1:19" s="137" customFormat="1" ht="30" customHeight="1" x14ac:dyDescent="0.25">
      <c r="A51" s="129"/>
      <c r="B51" s="129"/>
      <c r="C51" s="129"/>
      <c r="D51" s="129"/>
      <c r="E51" s="129"/>
      <c r="F51" s="129"/>
      <c r="G51" s="129" t="s">
        <v>363</v>
      </c>
      <c r="H51" s="130" t="s">
        <v>360</v>
      </c>
      <c r="I51" s="129" t="s">
        <v>208</v>
      </c>
      <c r="J51" s="129" t="s">
        <v>1</v>
      </c>
      <c r="K51" s="131">
        <v>0</v>
      </c>
      <c r="L51" s="132">
        <v>0</v>
      </c>
      <c r="M51" s="133">
        <f t="shared" si="0"/>
        <v>0</v>
      </c>
      <c r="N51" s="134">
        <f t="shared" si="4"/>
        <v>0</v>
      </c>
      <c r="O51" s="131">
        <v>0</v>
      </c>
      <c r="P51" s="132">
        <v>0</v>
      </c>
      <c r="Q51" s="133">
        <f t="shared" si="2"/>
        <v>0</v>
      </c>
      <c r="R51" s="135">
        <f t="shared" si="3"/>
        <v>0</v>
      </c>
      <c r="S51" s="136"/>
    </row>
    <row r="52" spans="1:19" s="137" customFormat="1" ht="30" customHeight="1" x14ac:dyDescent="0.25">
      <c r="A52" s="129"/>
      <c r="B52" s="129"/>
      <c r="C52" s="129"/>
      <c r="D52" s="129"/>
      <c r="E52" s="129"/>
      <c r="F52" s="129"/>
      <c r="G52" s="129"/>
      <c r="H52" s="130" t="s">
        <v>88</v>
      </c>
      <c r="I52" s="129" t="s">
        <v>343</v>
      </c>
      <c r="J52" s="129" t="s">
        <v>1</v>
      </c>
      <c r="K52" s="131">
        <v>0</v>
      </c>
      <c r="L52" s="132">
        <v>0</v>
      </c>
      <c r="M52" s="133">
        <f t="shared" si="0"/>
        <v>0</v>
      </c>
      <c r="N52" s="134">
        <f t="shared" si="4"/>
        <v>0</v>
      </c>
      <c r="O52" s="131">
        <v>0</v>
      </c>
      <c r="P52" s="132">
        <v>0</v>
      </c>
      <c r="Q52" s="133">
        <f t="shared" si="2"/>
        <v>0</v>
      </c>
      <c r="R52" s="135">
        <f t="shared" si="3"/>
        <v>0</v>
      </c>
      <c r="S52" s="136"/>
    </row>
    <row r="53" spans="1:19" s="181" customFormat="1" ht="30" customHeight="1" x14ac:dyDescent="0.25">
      <c r="A53" s="175"/>
      <c r="B53" s="175"/>
      <c r="C53" s="175"/>
      <c r="D53" s="175"/>
      <c r="E53" s="175"/>
      <c r="F53" s="175"/>
      <c r="G53" s="175"/>
      <c r="H53" s="164" t="s">
        <v>121</v>
      </c>
      <c r="I53" s="175" t="s">
        <v>120</v>
      </c>
      <c r="J53" s="175" t="s">
        <v>1</v>
      </c>
      <c r="K53" s="176">
        <v>13307</v>
      </c>
      <c r="L53" s="177">
        <v>665.35</v>
      </c>
      <c r="M53" s="178">
        <f t="shared" si="0"/>
        <v>645.3895</v>
      </c>
      <c r="N53" s="179">
        <f t="shared" si="4"/>
        <v>19.9605</v>
      </c>
      <c r="O53" s="176">
        <v>0</v>
      </c>
      <c r="P53" s="177">
        <v>0</v>
      </c>
      <c r="Q53" s="178">
        <f t="shared" si="2"/>
        <v>0</v>
      </c>
      <c r="R53" s="180">
        <f t="shared" si="3"/>
        <v>0</v>
      </c>
      <c r="S53" s="198"/>
    </row>
    <row r="54" spans="1:19" s="181" customFormat="1" ht="30" customHeight="1" x14ac:dyDescent="0.25">
      <c r="A54" s="175"/>
      <c r="B54" s="175"/>
      <c r="C54" s="175"/>
      <c r="D54" s="175"/>
      <c r="E54" s="175"/>
      <c r="F54" s="175"/>
      <c r="G54" s="175"/>
      <c r="H54" s="164" t="s">
        <v>79</v>
      </c>
      <c r="I54" s="175" t="s">
        <v>80</v>
      </c>
      <c r="J54" s="175" t="s">
        <v>1</v>
      </c>
      <c r="K54" s="176">
        <v>14200</v>
      </c>
      <c r="L54" s="177">
        <v>710</v>
      </c>
      <c r="M54" s="178">
        <f t="shared" si="0"/>
        <v>688.7</v>
      </c>
      <c r="N54" s="179">
        <f t="shared" si="4"/>
        <v>21.3</v>
      </c>
      <c r="O54" s="176">
        <v>0</v>
      </c>
      <c r="P54" s="177">
        <v>0</v>
      </c>
      <c r="Q54" s="178">
        <f t="shared" si="2"/>
        <v>0</v>
      </c>
      <c r="R54" s="180">
        <f t="shared" si="3"/>
        <v>0</v>
      </c>
      <c r="S54" s="198"/>
    </row>
    <row r="55" spans="1:19" s="181" customFormat="1" ht="30" customHeight="1" x14ac:dyDescent="0.25">
      <c r="A55" s="175"/>
      <c r="B55" s="175"/>
      <c r="C55" s="175"/>
      <c r="D55" s="175"/>
      <c r="E55" s="175"/>
      <c r="F55" s="175"/>
      <c r="G55" s="175"/>
      <c r="H55" s="164" t="s">
        <v>79</v>
      </c>
      <c r="I55" s="175" t="s">
        <v>78</v>
      </c>
      <c r="J55" s="175" t="s">
        <v>1</v>
      </c>
      <c r="K55" s="176">
        <v>44165</v>
      </c>
      <c r="L55" s="177">
        <v>2208.25</v>
      </c>
      <c r="M55" s="178">
        <f t="shared" si="0"/>
        <v>2142.0025000000001</v>
      </c>
      <c r="N55" s="179">
        <f t="shared" si="4"/>
        <v>66.247500000000002</v>
      </c>
      <c r="O55" s="176">
        <v>0</v>
      </c>
      <c r="P55" s="177">
        <v>0</v>
      </c>
      <c r="Q55" s="178">
        <f t="shared" si="2"/>
        <v>0</v>
      </c>
      <c r="R55" s="180">
        <f t="shared" si="3"/>
        <v>0</v>
      </c>
      <c r="S55" s="198"/>
    </row>
    <row r="56" spans="1:19" s="181" customFormat="1" ht="30" customHeight="1" x14ac:dyDescent="0.25">
      <c r="A56" s="175"/>
      <c r="B56" s="175"/>
      <c r="C56" s="175"/>
      <c r="D56" s="175"/>
      <c r="E56" s="175"/>
      <c r="F56" s="175"/>
      <c r="G56" s="175"/>
      <c r="H56" s="164" t="s">
        <v>3</v>
      </c>
      <c r="I56" s="199" t="s">
        <v>2</v>
      </c>
      <c r="J56" s="175" t="s">
        <v>1</v>
      </c>
      <c r="K56" s="176">
        <v>30802</v>
      </c>
      <c r="L56" s="177">
        <v>1540.1</v>
      </c>
      <c r="M56" s="178">
        <f t="shared" si="0"/>
        <v>1493.8969999999999</v>
      </c>
      <c r="N56" s="179">
        <f t="shared" si="4"/>
        <v>46.202999999999996</v>
      </c>
      <c r="O56" s="176">
        <v>21188</v>
      </c>
      <c r="P56" s="177">
        <v>4237.6000000000004</v>
      </c>
      <c r="Q56" s="178">
        <f t="shared" si="2"/>
        <v>4110.4720000000007</v>
      </c>
      <c r="R56" s="180">
        <f t="shared" si="3"/>
        <v>127.128</v>
      </c>
      <c r="S56" s="198"/>
    </row>
    <row r="57" spans="1:19" s="181" customFormat="1" ht="30" customHeight="1" x14ac:dyDescent="0.25">
      <c r="A57" s="175"/>
      <c r="B57" s="175"/>
      <c r="C57" s="175"/>
      <c r="D57" s="175"/>
      <c r="E57" s="175"/>
      <c r="F57" s="175"/>
      <c r="G57" s="175"/>
      <c r="H57" s="164" t="s">
        <v>55</v>
      </c>
      <c r="I57" s="175" t="s">
        <v>61</v>
      </c>
      <c r="J57" s="175" t="s">
        <v>1</v>
      </c>
      <c r="K57" s="176">
        <v>4009</v>
      </c>
      <c r="L57" s="177">
        <v>200.45</v>
      </c>
      <c r="M57" s="178">
        <f t="shared" si="0"/>
        <v>194.4365</v>
      </c>
      <c r="N57" s="179">
        <f t="shared" si="4"/>
        <v>6.0134999999999996</v>
      </c>
      <c r="O57" s="176">
        <v>0</v>
      </c>
      <c r="P57" s="177">
        <v>0</v>
      </c>
      <c r="Q57" s="178">
        <f t="shared" si="2"/>
        <v>0</v>
      </c>
      <c r="R57" s="180">
        <f t="shared" si="3"/>
        <v>0</v>
      </c>
      <c r="S57" s="198"/>
    </row>
    <row r="58" spans="1:19" s="181" customFormat="1" ht="30" customHeight="1" x14ac:dyDescent="0.25">
      <c r="A58" s="175"/>
      <c r="B58" s="175"/>
      <c r="C58" s="175"/>
      <c r="D58" s="175"/>
      <c r="E58" s="175"/>
      <c r="F58" s="175"/>
      <c r="G58" s="175"/>
      <c r="H58" s="164" t="s">
        <v>55</v>
      </c>
      <c r="I58" s="175" t="s">
        <v>60</v>
      </c>
      <c r="J58" s="175" t="s">
        <v>1</v>
      </c>
      <c r="K58" s="176">
        <v>6140</v>
      </c>
      <c r="L58" s="177">
        <v>307</v>
      </c>
      <c r="M58" s="178">
        <f t="shared" ref="M58:M112" si="5">L58-N58</f>
        <v>297.79000000000002</v>
      </c>
      <c r="N58" s="179">
        <f t="shared" ref="N58:N65" si="6">L58*$N$4</f>
        <v>9.2099999999999991</v>
      </c>
      <c r="O58" s="176">
        <v>0</v>
      </c>
      <c r="P58" s="177">
        <v>0</v>
      </c>
      <c r="Q58" s="178">
        <f t="shared" ref="Q58:Q112" si="7">P58-R58</f>
        <v>0</v>
      </c>
      <c r="R58" s="180">
        <f t="shared" ref="R58:R112" si="8">P58*$R$4</f>
        <v>0</v>
      </c>
      <c r="S58" s="198"/>
    </row>
    <row r="59" spans="1:19" s="181" customFormat="1" ht="30" customHeight="1" x14ac:dyDescent="0.25">
      <c r="A59" s="175"/>
      <c r="B59" s="175"/>
      <c r="C59" s="175"/>
      <c r="D59" s="175"/>
      <c r="E59" s="175"/>
      <c r="F59" s="175"/>
      <c r="G59" s="175"/>
      <c r="H59" s="164" t="s">
        <v>55</v>
      </c>
      <c r="I59" s="175" t="s">
        <v>57</v>
      </c>
      <c r="J59" s="175" t="s">
        <v>1</v>
      </c>
      <c r="K59" s="176">
        <v>17504</v>
      </c>
      <c r="L59" s="177">
        <v>875.2</v>
      </c>
      <c r="M59" s="178">
        <f t="shared" si="5"/>
        <v>848.94400000000007</v>
      </c>
      <c r="N59" s="179">
        <f t="shared" si="6"/>
        <v>26.256</v>
      </c>
      <c r="O59" s="176">
        <v>0</v>
      </c>
      <c r="P59" s="177">
        <v>0</v>
      </c>
      <c r="Q59" s="178">
        <f t="shared" si="7"/>
        <v>0</v>
      </c>
      <c r="R59" s="180">
        <f t="shared" si="8"/>
        <v>0</v>
      </c>
      <c r="S59" s="198"/>
    </row>
    <row r="60" spans="1:19" s="181" customFormat="1" ht="30" customHeight="1" x14ac:dyDescent="0.25">
      <c r="A60" s="175"/>
      <c r="B60" s="175"/>
      <c r="C60" s="175"/>
      <c r="D60" s="175"/>
      <c r="E60" s="175"/>
      <c r="F60" s="175"/>
      <c r="G60" s="175"/>
      <c r="H60" s="164" t="s">
        <v>55</v>
      </c>
      <c r="I60" s="175" t="s">
        <v>54</v>
      </c>
      <c r="J60" s="175" t="s">
        <v>1</v>
      </c>
      <c r="K60" s="176">
        <v>850</v>
      </c>
      <c r="L60" s="177">
        <v>42.5</v>
      </c>
      <c r="M60" s="178">
        <f t="shared" si="5"/>
        <v>41.225000000000001</v>
      </c>
      <c r="N60" s="179">
        <f t="shared" si="6"/>
        <v>1.2749999999999999</v>
      </c>
      <c r="O60" s="176">
        <v>0</v>
      </c>
      <c r="P60" s="177">
        <v>0</v>
      </c>
      <c r="Q60" s="178">
        <f t="shared" si="7"/>
        <v>0</v>
      </c>
      <c r="R60" s="180">
        <f t="shared" si="8"/>
        <v>0</v>
      </c>
      <c r="S60" s="198"/>
    </row>
    <row r="61" spans="1:19" s="181" customFormat="1" ht="30" customHeight="1" x14ac:dyDescent="0.25">
      <c r="A61" s="175"/>
      <c r="B61" s="175"/>
      <c r="C61" s="175"/>
      <c r="D61" s="175"/>
      <c r="E61" s="175"/>
      <c r="F61" s="175"/>
      <c r="G61" s="175"/>
      <c r="H61" s="164" t="s">
        <v>55</v>
      </c>
      <c r="I61" s="175" t="s">
        <v>59</v>
      </c>
      <c r="J61" s="175" t="s">
        <v>1</v>
      </c>
      <c r="K61" s="176">
        <v>4944</v>
      </c>
      <c r="L61" s="177">
        <v>247.2</v>
      </c>
      <c r="M61" s="178">
        <f t="shared" si="5"/>
        <v>239.78399999999999</v>
      </c>
      <c r="N61" s="179">
        <f t="shared" si="6"/>
        <v>7.4159999999999995</v>
      </c>
      <c r="O61" s="176">
        <v>0</v>
      </c>
      <c r="P61" s="177">
        <v>0</v>
      </c>
      <c r="Q61" s="178">
        <f t="shared" si="7"/>
        <v>0</v>
      </c>
      <c r="R61" s="180">
        <f t="shared" si="8"/>
        <v>0</v>
      </c>
      <c r="S61" s="198"/>
    </row>
    <row r="62" spans="1:19" s="181" customFormat="1" ht="30" customHeight="1" x14ac:dyDescent="0.25">
      <c r="A62" s="175"/>
      <c r="B62" s="175"/>
      <c r="C62" s="175"/>
      <c r="D62" s="175"/>
      <c r="E62" s="175"/>
      <c r="F62" s="175"/>
      <c r="G62" s="175"/>
      <c r="H62" s="164" t="s">
        <v>55</v>
      </c>
      <c r="I62" s="175" t="s">
        <v>58</v>
      </c>
      <c r="J62" s="175" t="s">
        <v>1</v>
      </c>
      <c r="K62" s="176">
        <v>6005</v>
      </c>
      <c r="L62" s="177">
        <v>300.25</v>
      </c>
      <c r="M62" s="178">
        <f t="shared" si="5"/>
        <v>291.24250000000001</v>
      </c>
      <c r="N62" s="179">
        <f t="shared" si="6"/>
        <v>9.0075000000000003</v>
      </c>
      <c r="O62" s="176">
        <v>0</v>
      </c>
      <c r="P62" s="177">
        <v>0</v>
      </c>
      <c r="Q62" s="178">
        <f t="shared" si="7"/>
        <v>0</v>
      </c>
      <c r="R62" s="180">
        <f t="shared" si="8"/>
        <v>0</v>
      </c>
      <c r="S62" s="198"/>
    </row>
    <row r="63" spans="1:19" s="181" customFormat="1" ht="30" customHeight="1" x14ac:dyDescent="0.25">
      <c r="A63" s="175"/>
      <c r="B63" s="175"/>
      <c r="C63" s="175"/>
      <c r="D63" s="175"/>
      <c r="E63" s="175"/>
      <c r="F63" s="175"/>
      <c r="G63" s="175"/>
      <c r="H63" s="164" t="s">
        <v>55</v>
      </c>
      <c r="I63" s="175" t="s">
        <v>56</v>
      </c>
      <c r="J63" s="175" t="s">
        <v>1</v>
      </c>
      <c r="K63" s="176">
        <v>5831</v>
      </c>
      <c r="L63" s="177">
        <v>291.55</v>
      </c>
      <c r="M63" s="178">
        <f t="shared" si="5"/>
        <v>282.80349999999999</v>
      </c>
      <c r="N63" s="179">
        <f t="shared" si="6"/>
        <v>8.7464999999999993</v>
      </c>
      <c r="O63" s="176">
        <v>628</v>
      </c>
      <c r="P63" s="177">
        <v>125.6</v>
      </c>
      <c r="Q63" s="178">
        <f t="shared" si="7"/>
        <v>121.83199999999999</v>
      </c>
      <c r="R63" s="180">
        <f t="shared" si="8"/>
        <v>3.7679999999999998</v>
      </c>
      <c r="S63" s="198"/>
    </row>
    <row r="64" spans="1:19" s="181" customFormat="1" ht="30" customHeight="1" x14ac:dyDescent="0.25">
      <c r="A64" s="175"/>
      <c r="B64" s="175"/>
      <c r="C64" s="175"/>
      <c r="D64" s="175"/>
      <c r="E64" s="175"/>
      <c r="F64" s="175"/>
      <c r="G64" s="175"/>
      <c r="H64" s="164" t="s">
        <v>55</v>
      </c>
      <c r="I64" s="175" t="s">
        <v>63</v>
      </c>
      <c r="J64" s="175" t="s">
        <v>1</v>
      </c>
      <c r="K64" s="176">
        <v>8791</v>
      </c>
      <c r="L64" s="177">
        <v>439.55</v>
      </c>
      <c r="M64" s="178">
        <f t="shared" si="5"/>
        <v>426.36349999999999</v>
      </c>
      <c r="N64" s="179">
        <f t="shared" si="6"/>
        <v>13.186500000000001</v>
      </c>
      <c r="O64" s="176">
        <v>0</v>
      </c>
      <c r="P64" s="177">
        <v>0</v>
      </c>
      <c r="Q64" s="178">
        <f t="shared" si="7"/>
        <v>0</v>
      </c>
      <c r="R64" s="180">
        <f t="shared" si="8"/>
        <v>0</v>
      </c>
      <c r="S64" s="198"/>
    </row>
    <row r="65" spans="1:19" s="181" customFormat="1" ht="30" customHeight="1" x14ac:dyDescent="0.25">
      <c r="A65" s="175"/>
      <c r="B65" s="175"/>
      <c r="C65" s="175"/>
      <c r="D65" s="175"/>
      <c r="E65" s="175"/>
      <c r="F65" s="175"/>
      <c r="G65" s="175"/>
      <c r="H65" s="164" t="s">
        <v>55</v>
      </c>
      <c r="I65" s="175" t="s">
        <v>62</v>
      </c>
      <c r="J65" s="175" t="s">
        <v>1</v>
      </c>
      <c r="K65" s="176">
        <v>7286</v>
      </c>
      <c r="L65" s="177">
        <v>364.3</v>
      </c>
      <c r="M65" s="178">
        <f t="shared" si="5"/>
        <v>353.37100000000004</v>
      </c>
      <c r="N65" s="179">
        <f t="shared" si="6"/>
        <v>10.929</v>
      </c>
      <c r="O65" s="176">
        <v>0</v>
      </c>
      <c r="P65" s="177">
        <v>0</v>
      </c>
      <c r="Q65" s="178">
        <f t="shared" si="7"/>
        <v>0</v>
      </c>
      <c r="R65" s="180">
        <f t="shared" si="8"/>
        <v>0</v>
      </c>
      <c r="S65" s="198"/>
    </row>
    <row r="66" spans="1:19" s="181" customFormat="1" ht="30" customHeight="1" x14ac:dyDescent="0.25">
      <c r="A66" s="175"/>
      <c r="B66" s="175"/>
      <c r="C66" s="175"/>
      <c r="D66" s="175"/>
      <c r="E66" s="175"/>
      <c r="F66" s="175"/>
      <c r="G66" s="175"/>
      <c r="H66" s="164" t="s">
        <v>55</v>
      </c>
      <c r="I66" s="175" t="s">
        <v>66</v>
      </c>
      <c r="J66" s="175" t="s">
        <v>1</v>
      </c>
      <c r="K66" s="176">
        <v>4880</v>
      </c>
      <c r="L66" s="177">
        <v>244</v>
      </c>
      <c r="M66" s="178">
        <f t="shared" si="5"/>
        <v>236.68</v>
      </c>
      <c r="N66" s="179">
        <f t="shared" ref="N66:N87" si="9">L66*$N$4</f>
        <v>7.3199999999999994</v>
      </c>
      <c r="O66" s="176">
        <v>0</v>
      </c>
      <c r="P66" s="177">
        <v>0</v>
      </c>
      <c r="Q66" s="178">
        <f t="shared" si="7"/>
        <v>0</v>
      </c>
      <c r="R66" s="180">
        <f t="shared" si="8"/>
        <v>0</v>
      </c>
      <c r="S66" s="198"/>
    </row>
    <row r="67" spans="1:19" s="181" customFormat="1" ht="30" customHeight="1" x14ac:dyDescent="0.25">
      <c r="A67" s="175"/>
      <c r="B67" s="175"/>
      <c r="C67" s="175"/>
      <c r="D67" s="175"/>
      <c r="E67" s="175"/>
      <c r="F67" s="175"/>
      <c r="G67" s="175"/>
      <c r="H67" s="164" t="s">
        <v>55</v>
      </c>
      <c r="I67" s="175" t="s">
        <v>65</v>
      </c>
      <c r="J67" s="175" t="s">
        <v>1</v>
      </c>
      <c r="K67" s="176">
        <v>0</v>
      </c>
      <c r="L67" s="177">
        <v>0</v>
      </c>
      <c r="M67" s="178">
        <f t="shared" si="5"/>
        <v>0</v>
      </c>
      <c r="N67" s="179">
        <f t="shared" si="9"/>
        <v>0</v>
      </c>
      <c r="O67" s="176">
        <v>0</v>
      </c>
      <c r="P67" s="177">
        <v>0</v>
      </c>
      <c r="Q67" s="178">
        <f t="shared" si="7"/>
        <v>0</v>
      </c>
      <c r="R67" s="180">
        <f t="shared" si="8"/>
        <v>0</v>
      </c>
      <c r="S67" s="198"/>
    </row>
    <row r="68" spans="1:19" s="181" customFormat="1" ht="30" customHeight="1" x14ac:dyDescent="0.25">
      <c r="A68" s="175"/>
      <c r="B68" s="175"/>
      <c r="C68" s="175"/>
      <c r="D68" s="175"/>
      <c r="E68" s="175"/>
      <c r="F68" s="175"/>
      <c r="G68" s="175"/>
      <c r="H68" s="164" t="s">
        <v>55</v>
      </c>
      <c r="I68" s="175" t="s">
        <v>64</v>
      </c>
      <c r="J68" s="175" t="s">
        <v>1</v>
      </c>
      <c r="K68" s="176">
        <v>2955</v>
      </c>
      <c r="L68" s="177">
        <v>147.75</v>
      </c>
      <c r="M68" s="178">
        <f t="shared" si="5"/>
        <v>143.3175</v>
      </c>
      <c r="N68" s="179">
        <f t="shared" si="9"/>
        <v>4.4325000000000001</v>
      </c>
      <c r="O68" s="176">
        <v>0</v>
      </c>
      <c r="P68" s="177">
        <v>0</v>
      </c>
      <c r="Q68" s="178">
        <f t="shared" si="7"/>
        <v>0</v>
      </c>
      <c r="R68" s="180">
        <f t="shared" si="8"/>
        <v>0</v>
      </c>
      <c r="S68" s="198"/>
    </row>
    <row r="69" spans="1:19" s="181" customFormat="1" ht="30" customHeight="1" x14ac:dyDescent="0.25">
      <c r="A69" s="175"/>
      <c r="B69" s="175"/>
      <c r="C69" s="175"/>
      <c r="D69" s="175"/>
      <c r="E69" s="175"/>
      <c r="F69" s="175"/>
      <c r="G69" s="175"/>
      <c r="H69" s="164" t="s">
        <v>103</v>
      </c>
      <c r="I69" s="175" t="s">
        <v>102</v>
      </c>
      <c r="J69" s="175" t="s">
        <v>1</v>
      </c>
      <c r="K69" s="176">
        <v>31445</v>
      </c>
      <c r="L69" s="177">
        <v>1572.25</v>
      </c>
      <c r="M69" s="178">
        <f t="shared" si="5"/>
        <v>1525.0825</v>
      </c>
      <c r="N69" s="179">
        <f t="shared" si="9"/>
        <v>47.167499999999997</v>
      </c>
      <c r="O69" s="176">
        <v>0</v>
      </c>
      <c r="P69" s="177">
        <v>0</v>
      </c>
      <c r="Q69" s="178">
        <f t="shared" si="7"/>
        <v>0</v>
      </c>
      <c r="R69" s="180">
        <f t="shared" si="8"/>
        <v>0</v>
      </c>
      <c r="S69" s="198"/>
    </row>
    <row r="70" spans="1:19" s="181" customFormat="1" ht="30" customHeight="1" x14ac:dyDescent="0.25">
      <c r="A70" s="175"/>
      <c r="B70" s="175"/>
      <c r="C70" s="175"/>
      <c r="D70" s="175"/>
      <c r="E70" s="175"/>
      <c r="F70" s="175"/>
      <c r="G70" s="175"/>
      <c r="H70" s="164" t="s">
        <v>103</v>
      </c>
      <c r="I70" s="175" t="s">
        <v>104</v>
      </c>
      <c r="J70" s="175" t="s">
        <v>1</v>
      </c>
      <c r="K70" s="176">
        <v>9669</v>
      </c>
      <c r="L70" s="177">
        <v>483.45</v>
      </c>
      <c r="M70" s="178">
        <f t="shared" si="5"/>
        <v>468.94650000000001</v>
      </c>
      <c r="N70" s="179">
        <f t="shared" si="9"/>
        <v>14.503499999999999</v>
      </c>
      <c r="O70" s="176">
        <v>0</v>
      </c>
      <c r="P70" s="177">
        <v>0</v>
      </c>
      <c r="Q70" s="178">
        <f t="shared" si="7"/>
        <v>0</v>
      </c>
      <c r="R70" s="180">
        <f t="shared" si="8"/>
        <v>0</v>
      </c>
      <c r="S70" s="198"/>
    </row>
    <row r="71" spans="1:19" s="181" customFormat="1" ht="30" customHeight="1" x14ac:dyDescent="0.25">
      <c r="A71" s="175"/>
      <c r="B71" s="175"/>
      <c r="C71" s="175"/>
      <c r="D71" s="175"/>
      <c r="E71" s="175"/>
      <c r="F71" s="175"/>
      <c r="G71" s="175"/>
      <c r="H71" s="164" t="s">
        <v>103</v>
      </c>
      <c r="I71" s="175" t="s">
        <v>108</v>
      </c>
      <c r="J71" s="175" t="s">
        <v>1</v>
      </c>
      <c r="K71" s="176">
        <v>5175</v>
      </c>
      <c r="L71" s="177">
        <v>258.75</v>
      </c>
      <c r="M71" s="178">
        <f t="shared" si="5"/>
        <v>250.98750000000001</v>
      </c>
      <c r="N71" s="179">
        <f t="shared" si="9"/>
        <v>7.7624999999999993</v>
      </c>
      <c r="O71" s="176">
        <v>0</v>
      </c>
      <c r="P71" s="177">
        <v>0</v>
      </c>
      <c r="Q71" s="178">
        <f t="shared" si="7"/>
        <v>0</v>
      </c>
      <c r="R71" s="180">
        <f t="shared" si="8"/>
        <v>0</v>
      </c>
      <c r="S71" s="198"/>
    </row>
    <row r="72" spans="1:19" s="181" customFormat="1" ht="30" customHeight="1" x14ac:dyDescent="0.25">
      <c r="A72" s="175"/>
      <c r="B72" s="175"/>
      <c r="C72" s="175"/>
      <c r="D72" s="175"/>
      <c r="E72" s="175"/>
      <c r="F72" s="175"/>
      <c r="G72" s="175"/>
      <c r="H72" s="164" t="s">
        <v>103</v>
      </c>
      <c r="I72" s="175" t="s">
        <v>106</v>
      </c>
      <c r="J72" s="175" t="s">
        <v>1</v>
      </c>
      <c r="K72" s="176">
        <v>19725</v>
      </c>
      <c r="L72" s="177">
        <v>986.25</v>
      </c>
      <c r="M72" s="178">
        <f t="shared" si="5"/>
        <v>956.66250000000002</v>
      </c>
      <c r="N72" s="179">
        <f t="shared" si="9"/>
        <v>29.587499999999999</v>
      </c>
      <c r="O72" s="176">
        <v>328</v>
      </c>
      <c r="P72" s="177">
        <v>65.599999999999994</v>
      </c>
      <c r="Q72" s="178">
        <f t="shared" si="7"/>
        <v>63.631999999999998</v>
      </c>
      <c r="R72" s="180">
        <f t="shared" si="8"/>
        <v>1.9679999999999997</v>
      </c>
      <c r="S72" s="198"/>
    </row>
    <row r="73" spans="1:19" s="181" customFormat="1" ht="30" customHeight="1" x14ac:dyDescent="0.25">
      <c r="A73" s="175"/>
      <c r="B73" s="175"/>
      <c r="C73" s="175"/>
      <c r="D73" s="175"/>
      <c r="E73" s="175"/>
      <c r="F73" s="175"/>
      <c r="G73" s="175"/>
      <c r="H73" s="164" t="s">
        <v>103</v>
      </c>
      <c r="I73" s="175" t="s">
        <v>107</v>
      </c>
      <c r="J73" s="175" t="s">
        <v>1</v>
      </c>
      <c r="K73" s="176">
        <v>506</v>
      </c>
      <c r="L73" s="177">
        <v>25.3</v>
      </c>
      <c r="M73" s="178">
        <f t="shared" si="5"/>
        <v>24.541</v>
      </c>
      <c r="N73" s="179">
        <f t="shared" si="9"/>
        <v>0.75900000000000001</v>
      </c>
      <c r="O73" s="176">
        <v>0</v>
      </c>
      <c r="P73" s="177">
        <v>0</v>
      </c>
      <c r="Q73" s="178">
        <f t="shared" si="7"/>
        <v>0</v>
      </c>
      <c r="R73" s="180">
        <f t="shared" si="8"/>
        <v>0</v>
      </c>
      <c r="S73" s="198"/>
    </row>
    <row r="74" spans="1:19" s="181" customFormat="1" ht="30" customHeight="1" x14ac:dyDescent="0.25">
      <c r="A74" s="175"/>
      <c r="B74" s="175"/>
      <c r="C74" s="175"/>
      <c r="D74" s="175"/>
      <c r="E74" s="175"/>
      <c r="F74" s="175"/>
      <c r="G74" s="175"/>
      <c r="H74" s="164" t="s">
        <v>103</v>
      </c>
      <c r="I74" s="175" t="s">
        <v>105</v>
      </c>
      <c r="J74" s="175" t="s">
        <v>1</v>
      </c>
      <c r="K74" s="176">
        <v>5245</v>
      </c>
      <c r="L74" s="177">
        <v>262.25</v>
      </c>
      <c r="M74" s="178">
        <f t="shared" si="5"/>
        <v>254.38249999999999</v>
      </c>
      <c r="N74" s="179">
        <f t="shared" si="9"/>
        <v>7.8674999999999997</v>
      </c>
      <c r="O74" s="176">
        <v>0</v>
      </c>
      <c r="P74" s="177">
        <v>0</v>
      </c>
      <c r="Q74" s="178">
        <f t="shared" si="7"/>
        <v>0</v>
      </c>
      <c r="R74" s="180">
        <f t="shared" si="8"/>
        <v>0</v>
      </c>
      <c r="S74" s="198"/>
    </row>
    <row r="75" spans="1:19" s="181" customFormat="1" ht="30" customHeight="1" x14ac:dyDescent="0.25">
      <c r="A75" s="175"/>
      <c r="B75" s="175"/>
      <c r="C75" s="175"/>
      <c r="D75" s="175"/>
      <c r="E75" s="175"/>
      <c r="F75" s="175"/>
      <c r="G75" s="175"/>
      <c r="H75" s="164" t="s">
        <v>77</v>
      </c>
      <c r="I75" s="175" t="s">
        <v>76</v>
      </c>
      <c r="J75" s="175" t="s">
        <v>1</v>
      </c>
      <c r="K75" s="176">
        <v>2209</v>
      </c>
      <c r="L75" s="177">
        <v>110.45</v>
      </c>
      <c r="M75" s="178">
        <f t="shared" si="5"/>
        <v>107.1365</v>
      </c>
      <c r="N75" s="179">
        <f t="shared" si="9"/>
        <v>3.3134999999999999</v>
      </c>
      <c r="O75" s="176">
        <v>0</v>
      </c>
      <c r="P75" s="177">
        <v>0</v>
      </c>
      <c r="Q75" s="178">
        <f t="shared" si="7"/>
        <v>0</v>
      </c>
      <c r="R75" s="180">
        <f t="shared" si="8"/>
        <v>0</v>
      </c>
      <c r="S75" s="198"/>
    </row>
    <row r="76" spans="1:19" s="137" customFormat="1" ht="30" customHeight="1" x14ac:dyDescent="0.25">
      <c r="A76" s="129"/>
      <c r="B76" s="129"/>
      <c r="C76" s="129"/>
      <c r="D76" s="129"/>
      <c r="E76" s="129"/>
      <c r="F76" s="129"/>
      <c r="G76" s="129"/>
      <c r="H76" s="130" t="s">
        <v>68</v>
      </c>
      <c r="I76" s="129" t="s">
        <v>69</v>
      </c>
      <c r="J76" s="129" t="s">
        <v>1</v>
      </c>
      <c r="K76" s="131">
        <v>0</v>
      </c>
      <c r="L76" s="132">
        <v>0</v>
      </c>
      <c r="M76" s="133">
        <f t="shared" si="5"/>
        <v>0</v>
      </c>
      <c r="N76" s="134">
        <f t="shared" si="9"/>
        <v>0</v>
      </c>
      <c r="O76" s="131">
        <v>0</v>
      </c>
      <c r="P76" s="132">
        <v>0</v>
      </c>
      <c r="Q76" s="133">
        <f t="shared" si="7"/>
        <v>0</v>
      </c>
      <c r="R76" s="135">
        <f t="shared" si="8"/>
        <v>0</v>
      </c>
      <c r="S76" s="136"/>
    </row>
    <row r="77" spans="1:19" s="137" customFormat="1" ht="30" customHeight="1" x14ac:dyDescent="0.25">
      <c r="A77" s="129"/>
      <c r="B77" s="129"/>
      <c r="C77" s="129"/>
      <c r="D77" s="129"/>
      <c r="E77" s="129"/>
      <c r="F77" s="129"/>
      <c r="G77" s="129"/>
      <c r="H77" s="130" t="s">
        <v>68</v>
      </c>
      <c r="I77" s="129" t="s">
        <v>70</v>
      </c>
      <c r="J77" s="129" t="s">
        <v>1</v>
      </c>
      <c r="K77" s="131">
        <v>1190</v>
      </c>
      <c r="L77" s="132">
        <v>59.5</v>
      </c>
      <c r="M77" s="133">
        <f t="shared" si="5"/>
        <v>57.715000000000003</v>
      </c>
      <c r="N77" s="134">
        <f t="shared" si="9"/>
        <v>1.7849999999999999</v>
      </c>
      <c r="O77" s="131">
        <v>0</v>
      </c>
      <c r="P77" s="132">
        <v>0</v>
      </c>
      <c r="Q77" s="133">
        <f t="shared" si="7"/>
        <v>0</v>
      </c>
      <c r="R77" s="135">
        <f t="shared" si="8"/>
        <v>0</v>
      </c>
      <c r="S77" s="136"/>
    </row>
    <row r="78" spans="1:19" s="137" customFormat="1" ht="30" customHeight="1" x14ac:dyDescent="0.25">
      <c r="A78" s="129"/>
      <c r="B78" s="129"/>
      <c r="C78" s="129"/>
      <c r="D78" s="129"/>
      <c r="E78" s="129"/>
      <c r="F78" s="129"/>
      <c r="G78" s="129"/>
      <c r="H78" s="130" t="s">
        <v>68</v>
      </c>
      <c r="I78" s="129" t="s">
        <v>67</v>
      </c>
      <c r="J78" s="129" t="s">
        <v>1</v>
      </c>
      <c r="K78" s="131">
        <v>12290</v>
      </c>
      <c r="L78" s="132">
        <v>614.5</v>
      </c>
      <c r="M78" s="133">
        <f t="shared" si="5"/>
        <v>596.06500000000005</v>
      </c>
      <c r="N78" s="134">
        <f t="shared" si="9"/>
        <v>18.434999999999999</v>
      </c>
      <c r="O78" s="131">
        <v>0</v>
      </c>
      <c r="P78" s="132">
        <v>0</v>
      </c>
      <c r="Q78" s="133">
        <f t="shared" si="7"/>
        <v>0</v>
      </c>
      <c r="R78" s="135">
        <f t="shared" si="8"/>
        <v>0</v>
      </c>
      <c r="S78" s="136"/>
    </row>
    <row r="79" spans="1:19" s="137" customFormat="1" ht="30" customHeight="1" x14ac:dyDescent="0.25">
      <c r="A79" s="129"/>
      <c r="B79" s="129"/>
      <c r="C79" s="129"/>
      <c r="D79" s="129"/>
      <c r="E79" s="129"/>
      <c r="F79" s="129"/>
      <c r="G79" s="129"/>
      <c r="H79" s="130" t="s">
        <v>25</v>
      </c>
      <c r="I79" s="129" t="s">
        <v>24</v>
      </c>
      <c r="J79" s="129" t="s">
        <v>1</v>
      </c>
      <c r="K79" s="131">
        <v>4692</v>
      </c>
      <c r="L79" s="132">
        <v>234.6</v>
      </c>
      <c r="M79" s="133">
        <f t="shared" si="5"/>
        <v>227.6</v>
      </c>
      <c r="N79" s="134">
        <v>7</v>
      </c>
      <c r="O79" s="131">
        <v>0</v>
      </c>
      <c r="P79" s="132">
        <v>0</v>
      </c>
      <c r="Q79" s="133">
        <f t="shared" si="7"/>
        <v>0</v>
      </c>
      <c r="R79" s="135">
        <f t="shared" si="8"/>
        <v>0</v>
      </c>
      <c r="S79" s="136"/>
    </row>
    <row r="80" spans="1:19" s="137" customFormat="1" ht="30" customHeight="1" x14ac:dyDescent="0.25">
      <c r="A80" s="129"/>
      <c r="B80" s="129"/>
      <c r="C80" s="129"/>
      <c r="D80" s="129"/>
      <c r="E80" s="129"/>
      <c r="F80" s="129"/>
      <c r="G80" s="129"/>
      <c r="H80" s="130" t="s">
        <v>47</v>
      </c>
      <c r="I80" s="129" t="s">
        <v>46</v>
      </c>
      <c r="J80" s="129" t="s">
        <v>1</v>
      </c>
      <c r="K80" s="131">
        <v>8240</v>
      </c>
      <c r="L80" s="132">
        <v>412</v>
      </c>
      <c r="M80" s="133">
        <f t="shared" si="5"/>
        <v>399.64</v>
      </c>
      <c r="N80" s="134">
        <f t="shared" si="9"/>
        <v>12.36</v>
      </c>
      <c r="O80" s="131">
        <v>0</v>
      </c>
      <c r="P80" s="132">
        <v>0</v>
      </c>
      <c r="Q80" s="133">
        <f t="shared" si="7"/>
        <v>0</v>
      </c>
      <c r="R80" s="135">
        <f t="shared" si="8"/>
        <v>0</v>
      </c>
      <c r="S80" s="136"/>
    </row>
    <row r="81" spans="1:19" s="181" customFormat="1" ht="30" customHeight="1" x14ac:dyDescent="0.25">
      <c r="A81" s="175"/>
      <c r="B81" s="175"/>
      <c r="C81" s="175"/>
      <c r="D81" s="175"/>
      <c r="E81" s="175"/>
      <c r="F81" s="175"/>
      <c r="G81" s="175"/>
      <c r="H81" s="164" t="s">
        <v>144</v>
      </c>
      <c r="I81" s="175" t="s">
        <v>319</v>
      </c>
      <c r="J81" s="175" t="s">
        <v>1</v>
      </c>
      <c r="K81" s="176">
        <v>6738.47</v>
      </c>
      <c r="L81" s="177">
        <v>336.92</v>
      </c>
      <c r="M81" s="178">
        <f t="shared" si="5"/>
        <v>326.81240000000003</v>
      </c>
      <c r="N81" s="179">
        <f t="shared" si="9"/>
        <v>10.1076</v>
      </c>
      <c r="O81" s="176">
        <v>0</v>
      </c>
      <c r="P81" s="177">
        <v>0</v>
      </c>
      <c r="Q81" s="178">
        <f t="shared" si="7"/>
        <v>0</v>
      </c>
      <c r="R81" s="180">
        <f t="shared" si="8"/>
        <v>0</v>
      </c>
      <c r="S81" s="198"/>
    </row>
    <row r="82" spans="1:19" s="181" customFormat="1" ht="30" customHeight="1" x14ac:dyDescent="0.25">
      <c r="A82" s="175"/>
      <c r="B82" s="175"/>
      <c r="C82" s="175"/>
      <c r="D82" s="175"/>
      <c r="E82" s="175"/>
      <c r="F82" s="175"/>
      <c r="G82" s="175"/>
      <c r="H82" s="164" t="s">
        <v>144</v>
      </c>
      <c r="I82" s="175" t="s">
        <v>282</v>
      </c>
      <c r="J82" s="175" t="s">
        <v>1</v>
      </c>
      <c r="K82" s="176">
        <v>14156.61</v>
      </c>
      <c r="L82" s="177">
        <v>707.83</v>
      </c>
      <c r="M82" s="178">
        <f t="shared" si="5"/>
        <v>686.5951</v>
      </c>
      <c r="N82" s="179">
        <f t="shared" si="9"/>
        <v>21.2349</v>
      </c>
      <c r="O82" s="176">
        <v>0</v>
      </c>
      <c r="P82" s="177">
        <v>0</v>
      </c>
      <c r="Q82" s="178">
        <f t="shared" si="7"/>
        <v>0</v>
      </c>
      <c r="R82" s="180">
        <f t="shared" si="8"/>
        <v>0</v>
      </c>
      <c r="S82" s="198"/>
    </row>
    <row r="83" spans="1:19" s="181" customFormat="1" ht="30" customHeight="1" x14ac:dyDescent="0.25">
      <c r="A83" s="175"/>
      <c r="B83" s="175"/>
      <c r="C83" s="175"/>
      <c r="D83" s="175"/>
      <c r="E83" s="175"/>
      <c r="F83" s="175"/>
      <c r="G83" s="175"/>
      <c r="H83" s="164" t="s">
        <v>144</v>
      </c>
      <c r="I83" s="175" t="s">
        <v>143</v>
      </c>
      <c r="J83" s="175" t="s">
        <v>1</v>
      </c>
      <c r="K83" s="176">
        <v>5605.49</v>
      </c>
      <c r="L83" s="177">
        <v>280.27</v>
      </c>
      <c r="M83" s="178">
        <f t="shared" si="5"/>
        <v>271.86189999999999</v>
      </c>
      <c r="N83" s="179">
        <f t="shared" si="9"/>
        <v>8.4080999999999992</v>
      </c>
      <c r="O83" s="176">
        <v>0</v>
      </c>
      <c r="P83" s="177">
        <v>0</v>
      </c>
      <c r="Q83" s="178">
        <f t="shared" si="7"/>
        <v>0</v>
      </c>
      <c r="R83" s="180">
        <f t="shared" si="8"/>
        <v>0</v>
      </c>
      <c r="S83" s="198"/>
    </row>
    <row r="84" spans="1:19" s="181" customFormat="1" ht="30" customHeight="1" x14ac:dyDescent="0.25">
      <c r="A84" s="175"/>
      <c r="B84" s="175"/>
      <c r="C84" s="175"/>
      <c r="D84" s="175"/>
      <c r="E84" s="175"/>
      <c r="F84" s="175"/>
      <c r="G84" s="175"/>
      <c r="H84" s="164" t="s">
        <v>144</v>
      </c>
      <c r="I84" s="175" t="s">
        <v>145</v>
      </c>
      <c r="J84" s="175" t="s">
        <v>1</v>
      </c>
      <c r="K84" s="176">
        <v>16797.7</v>
      </c>
      <c r="L84" s="177">
        <v>839.89</v>
      </c>
      <c r="M84" s="178">
        <f t="shared" si="5"/>
        <v>814.69330000000002</v>
      </c>
      <c r="N84" s="179">
        <f t="shared" si="9"/>
        <v>25.1967</v>
      </c>
      <c r="O84" s="176">
        <v>0</v>
      </c>
      <c r="P84" s="177">
        <v>0</v>
      </c>
      <c r="Q84" s="178">
        <f t="shared" si="7"/>
        <v>0</v>
      </c>
      <c r="R84" s="180">
        <f t="shared" si="8"/>
        <v>0</v>
      </c>
      <c r="S84" s="198"/>
    </row>
    <row r="85" spans="1:19" s="181" customFormat="1" ht="30" customHeight="1" x14ac:dyDescent="0.25">
      <c r="A85" s="175"/>
      <c r="B85" s="175"/>
      <c r="C85" s="175"/>
      <c r="D85" s="175"/>
      <c r="E85" s="175"/>
      <c r="F85" s="175"/>
      <c r="G85" s="175"/>
      <c r="H85" s="164" t="s">
        <v>161</v>
      </c>
      <c r="I85" s="175" t="s">
        <v>160</v>
      </c>
      <c r="J85" s="175" t="s">
        <v>1</v>
      </c>
      <c r="K85" s="176">
        <v>700</v>
      </c>
      <c r="L85" s="177">
        <v>35</v>
      </c>
      <c r="M85" s="178">
        <f t="shared" si="5"/>
        <v>33.950000000000003</v>
      </c>
      <c r="N85" s="179">
        <f t="shared" si="9"/>
        <v>1.05</v>
      </c>
      <c r="O85" s="176">
        <v>16439</v>
      </c>
      <c r="P85" s="177">
        <v>3287.8</v>
      </c>
      <c r="Q85" s="178">
        <f t="shared" si="7"/>
        <v>3189.1660000000002</v>
      </c>
      <c r="R85" s="180">
        <f t="shared" si="8"/>
        <v>98.634</v>
      </c>
      <c r="S85" s="198"/>
    </row>
    <row r="86" spans="1:19" s="137" customFormat="1" ht="30" customHeight="1" x14ac:dyDescent="0.25">
      <c r="A86" s="129"/>
      <c r="B86" s="129"/>
      <c r="C86" s="129"/>
      <c r="D86" s="129"/>
      <c r="E86" s="129"/>
      <c r="F86" s="129"/>
      <c r="G86" s="129"/>
      <c r="H86" s="130" t="s">
        <v>133</v>
      </c>
      <c r="I86" s="129" t="s">
        <v>132</v>
      </c>
      <c r="J86" s="129" t="s">
        <v>1</v>
      </c>
      <c r="K86" s="131">
        <v>38946</v>
      </c>
      <c r="L86" s="132">
        <v>1947.3</v>
      </c>
      <c r="M86" s="133">
        <f t="shared" si="5"/>
        <v>1888.8809999999999</v>
      </c>
      <c r="N86" s="134">
        <f t="shared" si="9"/>
        <v>58.418999999999997</v>
      </c>
      <c r="O86" s="131">
        <v>174798</v>
      </c>
      <c r="P86" s="132">
        <v>34959.599999999999</v>
      </c>
      <c r="Q86" s="133">
        <f t="shared" si="7"/>
        <v>33910.811999999998</v>
      </c>
      <c r="R86" s="135">
        <f t="shared" si="8"/>
        <v>1048.788</v>
      </c>
      <c r="S86" s="136"/>
    </row>
    <row r="87" spans="1:19" s="181" customFormat="1" ht="30" customHeight="1" x14ac:dyDescent="0.25">
      <c r="A87" s="175"/>
      <c r="B87" s="175"/>
      <c r="C87" s="175"/>
      <c r="D87" s="175"/>
      <c r="E87" s="175"/>
      <c r="F87" s="175"/>
      <c r="G87" s="175"/>
      <c r="H87" s="164" t="s">
        <v>75</v>
      </c>
      <c r="I87" s="175" t="s">
        <v>74</v>
      </c>
      <c r="J87" s="175" t="s">
        <v>1</v>
      </c>
      <c r="K87" s="176">
        <v>819</v>
      </c>
      <c r="L87" s="177">
        <v>40.950000000000003</v>
      </c>
      <c r="M87" s="178">
        <f t="shared" si="5"/>
        <v>39.721500000000006</v>
      </c>
      <c r="N87" s="179">
        <f t="shared" si="9"/>
        <v>1.2285000000000001</v>
      </c>
      <c r="O87" s="176">
        <v>0</v>
      </c>
      <c r="P87" s="177">
        <v>0</v>
      </c>
      <c r="Q87" s="178">
        <f t="shared" si="7"/>
        <v>0</v>
      </c>
      <c r="R87" s="180">
        <f t="shared" si="8"/>
        <v>0</v>
      </c>
      <c r="S87" s="198"/>
    </row>
    <row r="88" spans="1:19" s="137" customFormat="1" ht="30" customHeight="1" x14ac:dyDescent="0.25">
      <c r="A88" s="129"/>
      <c r="B88" s="129"/>
      <c r="C88" s="129"/>
      <c r="D88" s="129"/>
      <c r="E88" s="129"/>
      <c r="F88" s="129"/>
      <c r="G88" s="129"/>
      <c r="H88" s="130" t="s">
        <v>19</v>
      </c>
      <c r="I88" s="129" t="s">
        <v>21</v>
      </c>
      <c r="J88" s="129" t="s">
        <v>1</v>
      </c>
      <c r="K88" s="131">
        <v>425</v>
      </c>
      <c r="L88" s="132">
        <v>21.25</v>
      </c>
      <c r="M88" s="133">
        <f t="shared" si="5"/>
        <v>20.612500000000001</v>
      </c>
      <c r="N88" s="134">
        <f>L88*N4</f>
        <v>0.63749999999999996</v>
      </c>
      <c r="O88" s="131">
        <v>0</v>
      </c>
      <c r="P88" s="132">
        <v>0</v>
      </c>
      <c r="Q88" s="133">
        <f t="shared" si="7"/>
        <v>0</v>
      </c>
      <c r="R88" s="135">
        <f t="shared" si="8"/>
        <v>0</v>
      </c>
      <c r="S88" s="136"/>
    </row>
    <row r="89" spans="1:19" s="137" customFormat="1" ht="30" customHeight="1" x14ac:dyDescent="0.25">
      <c r="A89" s="129"/>
      <c r="B89" s="129"/>
      <c r="C89" s="129"/>
      <c r="D89" s="129"/>
      <c r="E89" s="129"/>
      <c r="F89" s="129"/>
      <c r="G89" s="129"/>
      <c r="H89" s="130" t="s">
        <v>19</v>
      </c>
      <c r="I89" s="129" t="s">
        <v>20</v>
      </c>
      <c r="J89" s="129" t="s">
        <v>1</v>
      </c>
      <c r="K89" s="131">
        <v>520</v>
      </c>
      <c r="L89" s="132">
        <v>26</v>
      </c>
      <c r="M89" s="133">
        <f t="shared" si="5"/>
        <v>25.22</v>
      </c>
      <c r="N89" s="134">
        <f t="shared" ref="N89:N121" si="10">L89*$N$4</f>
        <v>0.78</v>
      </c>
      <c r="O89" s="131">
        <v>0</v>
      </c>
      <c r="P89" s="132">
        <v>0</v>
      </c>
      <c r="Q89" s="133">
        <f t="shared" si="7"/>
        <v>0</v>
      </c>
      <c r="R89" s="135">
        <f t="shared" si="8"/>
        <v>0</v>
      </c>
      <c r="S89" s="136"/>
    </row>
    <row r="90" spans="1:19" s="137" customFormat="1" ht="30" customHeight="1" x14ac:dyDescent="0.25">
      <c r="A90" s="129"/>
      <c r="B90" s="129"/>
      <c r="C90" s="129"/>
      <c r="D90" s="129"/>
      <c r="E90" s="129"/>
      <c r="F90" s="129"/>
      <c r="G90" s="129"/>
      <c r="H90" s="130" t="s">
        <v>19</v>
      </c>
      <c r="I90" s="129" t="s">
        <v>18</v>
      </c>
      <c r="J90" s="129" t="s">
        <v>1</v>
      </c>
      <c r="K90" s="131">
        <v>213</v>
      </c>
      <c r="L90" s="132">
        <v>10.65</v>
      </c>
      <c r="M90" s="133">
        <f t="shared" si="5"/>
        <v>10.330500000000001</v>
      </c>
      <c r="N90" s="134">
        <f t="shared" si="10"/>
        <v>0.31950000000000001</v>
      </c>
      <c r="O90" s="131">
        <v>0</v>
      </c>
      <c r="P90" s="132">
        <v>0</v>
      </c>
      <c r="Q90" s="133">
        <f t="shared" si="7"/>
        <v>0</v>
      </c>
      <c r="R90" s="135">
        <f t="shared" si="8"/>
        <v>0</v>
      </c>
      <c r="S90" s="136"/>
    </row>
    <row r="91" spans="1:19" s="181" customFormat="1" ht="30" customHeight="1" x14ac:dyDescent="0.25">
      <c r="A91" s="175"/>
      <c r="B91" s="175"/>
      <c r="C91" s="175"/>
      <c r="D91" s="175"/>
      <c r="E91" s="175"/>
      <c r="F91" s="175"/>
      <c r="G91" s="175"/>
      <c r="H91" s="164" t="s">
        <v>329</v>
      </c>
      <c r="I91" s="175" t="s">
        <v>330</v>
      </c>
      <c r="J91" s="175" t="s">
        <v>1</v>
      </c>
      <c r="K91" s="176">
        <v>5921</v>
      </c>
      <c r="L91" s="177">
        <v>296.05</v>
      </c>
      <c r="M91" s="178">
        <f t="shared" si="5"/>
        <v>296.05</v>
      </c>
      <c r="N91" s="179">
        <v>0</v>
      </c>
      <c r="O91" s="176"/>
      <c r="P91" s="177"/>
      <c r="Q91" s="178"/>
      <c r="R91" s="180"/>
      <c r="S91" s="198"/>
    </row>
    <row r="92" spans="1:19" s="181" customFormat="1" ht="30" customHeight="1" x14ac:dyDescent="0.25">
      <c r="A92" s="175"/>
      <c r="B92" s="175"/>
      <c r="C92" s="175"/>
      <c r="D92" s="175"/>
      <c r="E92" s="175"/>
      <c r="F92" s="175"/>
      <c r="G92" s="175"/>
      <c r="H92" s="164" t="s">
        <v>49</v>
      </c>
      <c r="I92" s="175" t="s">
        <v>48</v>
      </c>
      <c r="J92" s="175" t="s">
        <v>1</v>
      </c>
      <c r="K92" s="176">
        <v>2930</v>
      </c>
      <c r="L92" s="177">
        <v>146.5</v>
      </c>
      <c r="M92" s="178">
        <f t="shared" si="5"/>
        <v>142.10499999999999</v>
      </c>
      <c r="N92" s="179">
        <f t="shared" si="10"/>
        <v>4.3949999999999996</v>
      </c>
      <c r="O92" s="176">
        <v>0</v>
      </c>
      <c r="P92" s="177">
        <v>0</v>
      </c>
      <c r="Q92" s="178">
        <f t="shared" si="7"/>
        <v>0</v>
      </c>
      <c r="R92" s="180">
        <f t="shared" si="8"/>
        <v>0</v>
      </c>
      <c r="S92" s="198"/>
    </row>
    <row r="93" spans="1:19" s="181" customFormat="1" ht="30" customHeight="1" x14ac:dyDescent="0.25">
      <c r="A93" s="175"/>
      <c r="B93" s="175"/>
      <c r="C93" s="175"/>
      <c r="D93" s="175"/>
      <c r="E93" s="175"/>
      <c r="F93" s="175"/>
      <c r="G93" s="175" t="s">
        <v>335</v>
      </c>
      <c r="H93" s="164" t="s">
        <v>6</v>
      </c>
      <c r="I93" s="175" t="s">
        <v>5</v>
      </c>
      <c r="J93" s="175" t="s">
        <v>1</v>
      </c>
      <c r="K93" s="176">
        <v>54</v>
      </c>
      <c r="L93" s="177">
        <v>0</v>
      </c>
      <c r="M93" s="178">
        <v>2.7</v>
      </c>
      <c r="N93" s="179">
        <f t="shared" si="10"/>
        <v>0</v>
      </c>
      <c r="O93" s="176">
        <v>68478</v>
      </c>
      <c r="P93" s="177">
        <v>13695.6</v>
      </c>
      <c r="Q93" s="178">
        <f t="shared" si="7"/>
        <v>13284.732</v>
      </c>
      <c r="R93" s="180">
        <f t="shared" si="8"/>
        <v>410.86799999999999</v>
      </c>
      <c r="S93" s="198"/>
    </row>
    <row r="94" spans="1:19" s="181" customFormat="1" ht="30" customHeight="1" x14ac:dyDescent="0.25">
      <c r="A94" s="175"/>
      <c r="B94" s="175"/>
      <c r="C94" s="175"/>
      <c r="D94" s="175"/>
      <c r="E94" s="175"/>
      <c r="F94" s="175"/>
      <c r="G94" s="175"/>
      <c r="H94" s="164" t="s">
        <v>159</v>
      </c>
      <c r="I94" s="175" t="s">
        <v>158</v>
      </c>
      <c r="J94" s="175" t="s">
        <v>1</v>
      </c>
      <c r="K94" s="176">
        <v>25880</v>
      </c>
      <c r="L94" s="177">
        <v>1294</v>
      </c>
      <c r="M94" s="178">
        <f t="shared" si="5"/>
        <v>1294</v>
      </c>
      <c r="N94" s="179">
        <v>0</v>
      </c>
      <c r="O94" s="176">
        <v>0</v>
      </c>
      <c r="P94" s="177">
        <v>0</v>
      </c>
      <c r="Q94" s="178">
        <f t="shared" si="7"/>
        <v>0</v>
      </c>
      <c r="R94" s="180">
        <f t="shared" si="8"/>
        <v>0</v>
      </c>
      <c r="S94" s="198"/>
    </row>
    <row r="95" spans="1:19" s="137" customFormat="1" ht="30" customHeight="1" x14ac:dyDescent="0.25">
      <c r="A95" s="129"/>
      <c r="B95" s="129"/>
      <c r="C95" s="129"/>
      <c r="D95" s="129"/>
      <c r="E95" s="129"/>
      <c r="F95" s="129"/>
      <c r="G95" s="129"/>
      <c r="H95" s="130" t="s">
        <v>45</v>
      </c>
      <c r="I95" s="129" t="s">
        <v>44</v>
      </c>
      <c r="J95" s="129" t="s">
        <v>1</v>
      </c>
      <c r="K95" s="131">
        <v>0</v>
      </c>
      <c r="L95" s="132">
        <v>0</v>
      </c>
      <c r="M95" s="133">
        <f t="shared" si="5"/>
        <v>0</v>
      </c>
      <c r="N95" s="134">
        <f t="shared" si="10"/>
        <v>0</v>
      </c>
      <c r="O95" s="131">
        <v>0</v>
      </c>
      <c r="P95" s="132">
        <v>0</v>
      </c>
      <c r="Q95" s="133">
        <f t="shared" si="7"/>
        <v>0</v>
      </c>
      <c r="R95" s="135">
        <f t="shared" si="8"/>
        <v>0</v>
      </c>
      <c r="S95" s="136"/>
    </row>
    <row r="96" spans="1:19" s="181" customFormat="1" ht="30" customHeight="1" x14ac:dyDescent="0.25">
      <c r="A96" s="175"/>
      <c r="B96" s="175"/>
      <c r="C96" s="175"/>
      <c r="D96" s="175"/>
      <c r="E96" s="175"/>
      <c r="F96" s="175"/>
      <c r="G96" s="175" t="s">
        <v>326</v>
      </c>
      <c r="H96" s="164" t="s">
        <v>325</v>
      </c>
      <c r="I96" s="175" t="s">
        <v>271</v>
      </c>
      <c r="J96" s="175" t="s">
        <v>1</v>
      </c>
      <c r="K96" s="176">
        <v>1116</v>
      </c>
      <c r="L96" s="177">
        <v>55.8</v>
      </c>
      <c r="M96" s="178">
        <f t="shared" si="5"/>
        <v>54.125999999999998</v>
      </c>
      <c r="N96" s="179">
        <f t="shared" si="10"/>
        <v>1.6739999999999999</v>
      </c>
      <c r="O96" s="176">
        <v>100936</v>
      </c>
      <c r="P96" s="177">
        <v>20187.2</v>
      </c>
      <c r="Q96" s="178">
        <f t="shared" si="7"/>
        <v>19581.584000000003</v>
      </c>
      <c r="R96" s="180">
        <f t="shared" si="8"/>
        <v>605.61599999999999</v>
      </c>
      <c r="S96" s="198"/>
    </row>
    <row r="97" spans="1:27" s="181" customFormat="1" ht="30" customHeight="1" x14ac:dyDescent="0.25">
      <c r="A97" s="175"/>
      <c r="B97" s="175"/>
      <c r="C97" s="175"/>
      <c r="D97" s="175"/>
      <c r="E97" s="175"/>
      <c r="F97" s="175"/>
      <c r="G97" s="175" t="s">
        <v>326</v>
      </c>
      <c r="H97" s="164" t="s">
        <v>325</v>
      </c>
      <c r="I97" s="175" t="s">
        <v>287</v>
      </c>
      <c r="J97" s="175" t="s">
        <v>1</v>
      </c>
      <c r="K97" s="176">
        <v>1319</v>
      </c>
      <c r="L97" s="177">
        <v>65.95</v>
      </c>
      <c r="M97" s="178">
        <f t="shared" si="5"/>
        <v>63.971500000000006</v>
      </c>
      <c r="N97" s="179">
        <f t="shared" si="10"/>
        <v>1.9784999999999999</v>
      </c>
      <c r="O97" s="176">
        <v>95872</v>
      </c>
      <c r="P97" s="177">
        <v>19174.400000000001</v>
      </c>
      <c r="Q97" s="178">
        <f t="shared" si="7"/>
        <v>18599.168000000001</v>
      </c>
      <c r="R97" s="180">
        <f t="shared" si="8"/>
        <v>575.23199999999997</v>
      </c>
      <c r="S97" s="198"/>
    </row>
    <row r="98" spans="1:27" s="181" customFormat="1" ht="30" customHeight="1" x14ac:dyDescent="0.25">
      <c r="A98" s="175"/>
      <c r="B98" s="175"/>
      <c r="C98" s="175"/>
      <c r="D98" s="175"/>
      <c r="E98" s="175"/>
      <c r="F98" s="175"/>
      <c r="G98" s="175"/>
      <c r="H98" s="164" t="s">
        <v>176</v>
      </c>
      <c r="I98" s="175" t="s">
        <v>327</v>
      </c>
      <c r="J98" s="175" t="s">
        <v>1</v>
      </c>
      <c r="K98" s="176">
        <v>5392</v>
      </c>
      <c r="L98" s="177">
        <v>269.60000000000002</v>
      </c>
      <c r="M98" s="178">
        <f t="shared" si="5"/>
        <v>261.512</v>
      </c>
      <c r="N98" s="179">
        <f t="shared" si="10"/>
        <v>8.088000000000001</v>
      </c>
      <c r="O98" s="176">
        <v>4765.5</v>
      </c>
      <c r="P98" s="177">
        <v>953.1</v>
      </c>
      <c r="Q98" s="178">
        <f t="shared" si="7"/>
        <v>924.50700000000006</v>
      </c>
      <c r="R98" s="180">
        <f t="shared" si="8"/>
        <v>28.593</v>
      </c>
      <c r="S98" s="198"/>
    </row>
    <row r="99" spans="1:27" s="181" customFormat="1" ht="30" customHeight="1" x14ac:dyDescent="0.25">
      <c r="A99" s="175"/>
      <c r="B99" s="175"/>
      <c r="C99" s="175"/>
      <c r="D99" s="175"/>
      <c r="E99" s="175"/>
      <c r="F99" s="175"/>
      <c r="G99" s="175"/>
      <c r="H99" s="164" t="s">
        <v>176</v>
      </c>
      <c r="I99" s="175" t="s">
        <v>179</v>
      </c>
      <c r="J99" s="175" t="s">
        <v>1</v>
      </c>
      <c r="K99" s="176">
        <v>1544</v>
      </c>
      <c r="L99" s="177">
        <v>77.2</v>
      </c>
      <c r="M99" s="178">
        <f t="shared" si="5"/>
        <v>74.884</v>
      </c>
      <c r="N99" s="179">
        <f t="shared" si="10"/>
        <v>2.3159999999999998</v>
      </c>
      <c r="O99" s="176">
        <v>6056.98</v>
      </c>
      <c r="P99" s="177">
        <v>1211.4000000000001</v>
      </c>
      <c r="Q99" s="178">
        <f t="shared" si="7"/>
        <v>1175.058</v>
      </c>
      <c r="R99" s="180">
        <f t="shared" si="8"/>
        <v>36.341999999999999</v>
      </c>
      <c r="S99" s="198"/>
    </row>
    <row r="100" spans="1:27" s="181" customFormat="1" ht="30" customHeight="1" x14ac:dyDescent="0.25">
      <c r="A100" s="175"/>
      <c r="B100" s="175"/>
      <c r="C100" s="175"/>
      <c r="D100" s="175"/>
      <c r="E100" s="175"/>
      <c r="F100" s="175"/>
      <c r="G100" s="175"/>
      <c r="H100" s="164" t="s">
        <v>176</v>
      </c>
      <c r="I100" s="175" t="s">
        <v>180</v>
      </c>
      <c r="J100" s="175" t="s">
        <v>1</v>
      </c>
      <c r="K100" s="176">
        <v>8384</v>
      </c>
      <c r="L100" s="177">
        <v>419.2</v>
      </c>
      <c r="M100" s="178">
        <f t="shared" si="5"/>
        <v>406.62399999999997</v>
      </c>
      <c r="N100" s="179">
        <f t="shared" si="10"/>
        <v>12.575999999999999</v>
      </c>
      <c r="O100" s="176">
        <v>0</v>
      </c>
      <c r="P100" s="177">
        <v>0</v>
      </c>
      <c r="Q100" s="178">
        <f t="shared" si="7"/>
        <v>0</v>
      </c>
      <c r="R100" s="180">
        <f t="shared" si="8"/>
        <v>0</v>
      </c>
      <c r="S100" s="198"/>
    </row>
    <row r="101" spans="1:27" s="181" customFormat="1" ht="30" customHeight="1" x14ac:dyDescent="0.25">
      <c r="A101" s="175"/>
      <c r="B101" s="175"/>
      <c r="C101" s="175"/>
      <c r="D101" s="175"/>
      <c r="E101" s="175"/>
      <c r="F101" s="175"/>
      <c r="G101" s="175"/>
      <c r="H101" s="164" t="s">
        <v>176</v>
      </c>
      <c r="I101" s="175" t="s">
        <v>178</v>
      </c>
      <c r="J101" s="175" t="s">
        <v>1</v>
      </c>
      <c r="K101" s="176">
        <v>8788</v>
      </c>
      <c r="L101" s="177">
        <v>439.4</v>
      </c>
      <c r="M101" s="178">
        <f t="shared" si="5"/>
        <v>426.21799999999996</v>
      </c>
      <c r="N101" s="179">
        <f t="shared" si="10"/>
        <v>13.181999999999999</v>
      </c>
      <c r="O101" s="176">
        <v>0</v>
      </c>
      <c r="P101" s="177">
        <v>0</v>
      </c>
      <c r="Q101" s="178">
        <f t="shared" si="7"/>
        <v>0</v>
      </c>
      <c r="R101" s="180">
        <f t="shared" si="8"/>
        <v>0</v>
      </c>
      <c r="S101" s="198"/>
    </row>
    <row r="102" spans="1:27" s="181" customFormat="1" ht="30" customHeight="1" x14ac:dyDescent="0.25">
      <c r="A102" s="175"/>
      <c r="B102" s="175"/>
      <c r="C102" s="175"/>
      <c r="D102" s="175"/>
      <c r="E102" s="175"/>
      <c r="F102" s="175"/>
      <c r="G102" s="175"/>
      <c r="H102" s="164" t="s">
        <v>176</v>
      </c>
      <c r="I102" s="175" t="s">
        <v>175</v>
      </c>
      <c r="J102" s="175" t="s">
        <v>1</v>
      </c>
      <c r="K102" s="176">
        <v>2900</v>
      </c>
      <c r="L102" s="177">
        <v>145</v>
      </c>
      <c r="M102" s="178">
        <f t="shared" si="5"/>
        <v>140.65</v>
      </c>
      <c r="N102" s="179">
        <f t="shared" si="10"/>
        <v>4.3499999999999996</v>
      </c>
      <c r="O102" s="176">
        <v>0</v>
      </c>
      <c r="P102" s="177">
        <v>0</v>
      </c>
      <c r="Q102" s="178">
        <f t="shared" si="7"/>
        <v>0</v>
      </c>
      <c r="R102" s="180">
        <f t="shared" si="8"/>
        <v>0</v>
      </c>
      <c r="S102" s="198"/>
    </row>
    <row r="103" spans="1:27" s="181" customFormat="1" ht="30" customHeight="1" x14ac:dyDescent="0.25">
      <c r="A103" s="175"/>
      <c r="B103" s="175"/>
      <c r="C103" s="175"/>
      <c r="D103" s="175"/>
      <c r="E103" s="175"/>
      <c r="F103" s="175"/>
      <c r="G103" s="175"/>
      <c r="H103" s="164" t="s">
        <v>176</v>
      </c>
      <c r="I103" s="175" t="s">
        <v>177</v>
      </c>
      <c r="J103" s="175" t="s">
        <v>1</v>
      </c>
      <c r="K103" s="176">
        <v>10872</v>
      </c>
      <c r="L103" s="177">
        <v>543.6</v>
      </c>
      <c r="M103" s="178">
        <f t="shared" si="5"/>
        <v>527.29200000000003</v>
      </c>
      <c r="N103" s="179">
        <f t="shared" si="10"/>
        <v>16.308</v>
      </c>
      <c r="O103" s="176">
        <v>0</v>
      </c>
      <c r="P103" s="177">
        <v>0</v>
      </c>
      <c r="Q103" s="178">
        <f t="shared" si="7"/>
        <v>0</v>
      </c>
      <c r="R103" s="180">
        <f t="shared" si="8"/>
        <v>0</v>
      </c>
      <c r="S103" s="198"/>
    </row>
    <row r="104" spans="1:27" s="137" customFormat="1" ht="30" customHeight="1" x14ac:dyDescent="0.25">
      <c r="A104" s="129"/>
      <c r="B104" s="129"/>
      <c r="C104" s="129"/>
      <c r="D104" s="129"/>
      <c r="E104" s="129"/>
      <c r="F104" s="129"/>
      <c r="G104" s="129"/>
      <c r="H104" s="130" t="s">
        <v>13</v>
      </c>
      <c r="I104" s="129" t="s">
        <v>12</v>
      </c>
      <c r="J104" s="129" t="s">
        <v>1</v>
      </c>
      <c r="K104" s="131">
        <v>0</v>
      </c>
      <c r="L104" s="132">
        <v>0</v>
      </c>
      <c r="M104" s="133">
        <f t="shared" si="5"/>
        <v>0</v>
      </c>
      <c r="N104" s="134">
        <f t="shared" si="10"/>
        <v>0</v>
      </c>
      <c r="O104" s="131">
        <v>0</v>
      </c>
      <c r="P104" s="132">
        <v>0</v>
      </c>
      <c r="Q104" s="133">
        <f t="shared" si="7"/>
        <v>0</v>
      </c>
      <c r="R104" s="135">
        <f t="shared" si="8"/>
        <v>0</v>
      </c>
      <c r="S104" s="136"/>
    </row>
    <row r="105" spans="1:27" s="137" customFormat="1" ht="30" customHeight="1" x14ac:dyDescent="0.25">
      <c r="A105" s="274"/>
      <c r="B105" s="274"/>
      <c r="C105" s="274"/>
      <c r="D105" s="274"/>
      <c r="E105" s="274"/>
      <c r="F105" s="274"/>
      <c r="G105" s="274"/>
      <c r="H105" s="275" t="s">
        <v>82</v>
      </c>
      <c r="I105" s="274" t="s">
        <v>81</v>
      </c>
      <c r="J105" s="274" t="s">
        <v>1</v>
      </c>
      <c r="K105" s="276">
        <v>16280</v>
      </c>
      <c r="L105" s="277">
        <v>814</v>
      </c>
      <c r="M105" s="278">
        <f t="shared" si="5"/>
        <v>789.58</v>
      </c>
      <c r="N105" s="279">
        <f t="shared" si="10"/>
        <v>24.419999999999998</v>
      </c>
      <c r="O105" s="276">
        <v>0</v>
      </c>
      <c r="P105" s="277">
        <v>0</v>
      </c>
      <c r="Q105" s="278">
        <f t="shared" si="7"/>
        <v>0</v>
      </c>
      <c r="R105" s="280">
        <f t="shared" si="8"/>
        <v>0</v>
      </c>
      <c r="S105" s="136"/>
    </row>
    <row r="106" spans="1:27" s="285" customFormat="1" ht="30" customHeight="1" x14ac:dyDescent="0.25">
      <c r="G106" s="129" t="s">
        <v>342</v>
      </c>
      <c r="H106" s="130" t="s">
        <v>301</v>
      </c>
      <c r="I106" s="129" t="s">
        <v>93</v>
      </c>
      <c r="J106" s="129" t="s">
        <v>1</v>
      </c>
      <c r="K106" s="131">
        <v>4480</v>
      </c>
      <c r="L106" s="132">
        <v>224</v>
      </c>
      <c r="M106" s="133">
        <v>224</v>
      </c>
      <c r="N106" s="134">
        <v>0</v>
      </c>
      <c r="O106" s="131">
        <v>0</v>
      </c>
      <c r="P106" s="132">
        <v>0</v>
      </c>
      <c r="Q106" s="133">
        <f t="shared" si="7"/>
        <v>0</v>
      </c>
      <c r="R106" s="135">
        <f>P106*$L$4</f>
        <v>0</v>
      </c>
      <c r="T106" s="286"/>
      <c r="U106" s="286"/>
      <c r="V106" s="286"/>
      <c r="W106" s="286"/>
      <c r="X106" s="286"/>
      <c r="Y106" s="286"/>
      <c r="Z106" s="286"/>
      <c r="AA106" s="287"/>
    </row>
    <row r="107" spans="1:27" s="285" customFormat="1" ht="30" customHeight="1" x14ac:dyDescent="0.25">
      <c r="G107" s="129" t="s">
        <v>342</v>
      </c>
      <c r="H107" s="130" t="s">
        <v>301</v>
      </c>
      <c r="I107" s="129" t="s">
        <v>92</v>
      </c>
      <c r="J107" s="129" t="s">
        <v>1</v>
      </c>
      <c r="K107" s="131">
        <v>720</v>
      </c>
      <c r="L107" s="132">
        <v>36</v>
      </c>
      <c r="M107" s="133">
        <f t="shared" si="5"/>
        <v>36</v>
      </c>
      <c r="N107" s="134">
        <v>0</v>
      </c>
      <c r="O107" s="131">
        <v>0</v>
      </c>
      <c r="P107" s="132">
        <v>0</v>
      </c>
      <c r="Q107" s="133">
        <f t="shared" si="7"/>
        <v>0</v>
      </c>
      <c r="R107" s="135">
        <f>P107*$L$4</f>
        <v>0</v>
      </c>
      <c r="T107" s="286"/>
      <c r="U107" s="286"/>
      <c r="V107" s="286"/>
      <c r="W107" s="286"/>
      <c r="X107" s="286"/>
      <c r="Y107" s="286"/>
      <c r="Z107" s="286"/>
      <c r="AA107" s="287"/>
    </row>
    <row r="108" spans="1:27" s="285" customFormat="1" ht="30" customHeight="1" x14ac:dyDescent="0.25">
      <c r="G108" s="129" t="s">
        <v>342</v>
      </c>
      <c r="H108" s="130" t="s">
        <v>301</v>
      </c>
      <c r="I108" s="129" t="s">
        <v>91</v>
      </c>
      <c r="J108" s="129" t="s">
        <v>1</v>
      </c>
      <c r="K108" s="131">
        <v>0</v>
      </c>
      <c r="L108" s="132">
        <v>0</v>
      </c>
      <c r="M108" s="133">
        <f t="shared" si="5"/>
        <v>0</v>
      </c>
      <c r="N108" s="134">
        <f>L108*$H$4</f>
        <v>0</v>
      </c>
      <c r="O108" s="131">
        <v>0</v>
      </c>
      <c r="P108" s="132">
        <v>0</v>
      </c>
      <c r="Q108" s="133">
        <f t="shared" si="7"/>
        <v>0</v>
      </c>
      <c r="R108" s="135">
        <f>P108*$L$4</f>
        <v>0</v>
      </c>
      <c r="T108" s="286"/>
      <c r="U108" s="286"/>
      <c r="V108" s="286"/>
      <c r="W108" s="286"/>
      <c r="X108" s="286"/>
      <c r="Y108" s="286"/>
      <c r="Z108" s="286"/>
      <c r="AA108" s="287"/>
    </row>
    <row r="109" spans="1:27" s="181" customFormat="1" ht="30" customHeight="1" x14ac:dyDescent="0.25">
      <c r="A109" s="191"/>
      <c r="B109" s="191"/>
      <c r="C109" s="191"/>
      <c r="D109" s="191"/>
      <c r="E109" s="191"/>
      <c r="F109" s="191"/>
      <c r="G109" s="191"/>
      <c r="H109" s="166" t="s">
        <v>167</v>
      </c>
      <c r="I109" s="191" t="s">
        <v>168</v>
      </c>
      <c r="J109" s="191" t="s">
        <v>1</v>
      </c>
      <c r="K109" s="281">
        <v>24260</v>
      </c>
      <c r="L109" s="282">
        <v>1213</v>
      </c>
      <c r="M109" s="283">
        <f t="shared" si="5"/>
        <v>1176.6099999999999</v>
      </c>
      <c r="N109" s="284">
        <f t="shared" si="10"/>
        <v>36.39</v>
      </c>
      <c r="O109" s="281">
        <v>0</v>
      </c>
      <c r="P109" s="282">
        <v>0</v>
      </c>
      <c r="Q109" s="283">
        <f t="shared" si="7"/>
        <v>0</v>
      </c>
      <c r="R109" s="196">
        <f t="shared" si="8"/>
        <v>0</v>
      </c>
      <c r="S109" s="198"/>
    </row>
    <row r="110" spans="1:27" s="181" customFormat="1" ht="30" customHeight="1" x14ac:dyDescent="0.25">
      <c r="A110" s="175"/>
      <c r="B110" s="175"/>
      <c r="C110" s="175"/>
      <c r="D110" s="175"/>
      <c r="E110" s="175"/>
      <c r="F110" s="175"/>
      <c r="G110" s="175"/>
      <c r="H110" s="164" t="s">
        <v>167</v>
      </c>
      <c r="I110" s="175" t="s">
        <v>166</v>
      </c>
      <c r="J110" s="175" t="s">
        <v>1</v>
      </c>
      <c r="K110" s="176">
        <v>3799</v>
      </c>
      <c r="L110" s="177">
        <v>189.95</v>
      </c>
      <c r="M110" s="178">
        <f t="shared" si="5"/>
        <v>184.25149999999999</v>
      </c>
      <c r="N110" s="179">
        <f t="shared" si="10"/>
        <v>5.6984999999999992</v>
      </c>
      <c r="O110" s="176">
        <v>0</v>
      </c>
      <c r="P110" s="177">
        <v>0</v>
      </c>
      <c r="Q110" s="178">
        <f t="shared" si="7"/>
        <v>0</v>
      </c>
      <c r="R110" s="180">
        <f t="shared" si="8"/>
        <v>0</v>
      </c>
      <c r="S110" s="198"/>
    </row>
    <row r="111" spans="1:27" s="181" customFormat="1" ht="30" customHeight="1" x14ac:dyDescent="0.25">
      <c r="A111" s="175"/>
      <c r="B111" s="175"/>
      <c r="C111" s="175"/>
      <c r="D111" s="175"/>
      <c r="E111" s="175"/>
      <c r="F111" s="175"/>
      <c r="G111" s="175"/>
      <c r="H111" s="164" t="s">
        <v>119</v>
      </c>
      <c r="I111" s="175" t="s">
        <v>118</v>
      </c>
      <c r="J111" s="175" t="s">
        <v>1</v>
      </c>
      <c r="K111" s="176">
        <v>2619.6</v>
      </c>
      <c r="L111" s="177">
        <v>130.97999999999999</v>
      </c>
      <c r="M111" s="178">
        <f t="shared" si="5"/>
        <v>127.05059999999999</v>
      </c>
      <c r="N111" s="179">
        <f t="shared" si="10"/>
        <v>3.9293999999999993</v>
      </c>
      <c r="O111" s="176">
        <v>0</v>
      </c>
      <c r="P111" s="177">
        <v>0</v>
      </c>
      <c r="Q111" s="178">
        <f t="shared" si="7"/>
        <v>0</v>
      </c>
      <c r="R111" s="180">
        <f t="shared" si="8"/>
        <v>0</v>
      </c>
      <c r="S111" s="198"/>
    </row>
    <row r="112" spans="1:27" s="181" customFormat="1" ht="30" customHeight="1" x14ac:dyDescent="0.25">
      <c r="A112" s="175"/>
      <c r="B112" s="175"/>
      <c r="C112" s="175"/>
      <c r="D112" s="175"/>
      <c r="E112" s="175"/>
      <c r="F112" s="175"/>
      <c r="G112" s="175"/>
      <c r="H112" s="164" t="s">
        <v>135</v>
      </c>
      <c r="I112" s="175" t="s">
        <v>134</v>
      </c>
      <c r="J112" s="175" t="s">
        <v>1</v>
      </c>
      <c r="K112" s="176">
        <v>29125</v>
      </c>
      <c r="L112" s="177">
        <v>1456.25</v>
      </c>
      <c r="M112" s="178">
        <f t="shared" si="5"/>
        <v>1412.5625</v>
      </c>
      <c r="N112" s="179">
        <f t="shared" si="10"/>
        <v>43.6875</v>
      </c>
      <c r="O112" s="176">
        <v>510</v>
      </c>
      <c r="P112" s="177">
        <v>102</v>
      </c>
      <c r="Q112" s="178">
        <f t="shared" si="7"/>
        <v>98.94</v>
      </c>
      <c r="R112" s="180">
        <f t="shared" si="8"/>
        <v>3.06</v>
      </c>
      <c r="S112" s="198"/>
    </row>
    <row r="113" spans="1:19" s="181" customFormat="1" ht="30" customHeight="1" x14ac:dyDescent="0.25">
      <c r="A113" s="175"/>
      <c r="B113" s="175"/>
      <c r="C113" s="175"/>
      <c r="D113" s="175"/>
      <c r="E113" s="175"/>
      <c r="F113" s="175"/>
      <c r="G113" s="175"/>
      <c r="H113" s="164" t="s">
        <v>90</v>
      </c>
      <c r="I113" s="175" t="s">
        <v>89</v>
      </c>
      <c r="J113" s="175" t="s">
        <v>1</v>
      </c>
      <c r="K113" s="176">
        <v>18365</v>
      </c>
      <c r="L113" s="177">
        <v>918.25</v>
      </c>
      <c r="M113" s="178">
        <f t="shared" ref="M113:M172" si="11">L113-N113</f>
        <v>890.70249999999999</v>
      </c>
      <c r="N113" s="179">
        <f t="shared" si="10"/>
        <v>27.547499999999999</v>
      </c>
      <c r="O113" s="176">
        <v>0</v>
      </c>
      <c r="P113" s="177">
        <v>0</v>
      </c>
      <c r="Q113" s="178">
        <f t="shared" ref="Q113:Q172" si="12">P113-R113</f>
        <v>0</v>
      </c>
      <c r="R113" s="180">
        <f t="shared" ref="R113:R172" si="13">P113*$R$4</f>
        <v>0</v>
      </c>
      <c r="S113" s="198"/>
    </row>
    <row r="114" spans="1:19" s="181" customFormat="1" ht="30" customHeight="1" x14ac:dyDescent="0.25">
      <c r="A114" s="175"/>
      <c r="B114" s="175"/>
      <c r="C114" s="175"/>
      <c r="D114" s="175"/>
      <c r="E114" s="175"/>
      <c r="F114" s="175"/>
      <c r="G114" s="175"/>
      <c r="H114" s="164" t="s">
        <v>23</v>
      </c>
      <c r="I114" s="175" t="s">
        <v>22</v>
      </c>
      <c r="J114" s="175" t="s">
        <v>1</v>
      </c>
      <c r="K114" s="176">
        <v>21788</v>
      </c>
      <c r="L114" s="177">
        <v>1089.4000000000001</v>
      </c>
      <c r="M114" s="178">
        <f t="shared" si="11"/>
        <v>1089.4000000000001</v>
      </c>
      <c r="N114" s="179">
        <v>0</v>
      </c>
      <c r="O114" s="176">
        <v>0</v>
      </c>
      <c r="P114" s="177">
        <v>0</v>
      </c>
      <c r="Q114" s="178">
        <f t="shared" si="12"/>
        <v>0</v>
      </c>
      <c r="R114" s="180">
        <f t="shared" si="13"/>
        <v>0</v>
      </c>
      <c r="S114" s="198"/>
    </row>
    <row r="115" spans="1:19" s="181" customFormat="1" ht="30.75" customHeight="1" x14ac:dyDescent="0.25">
      <c r="A115" s="175"/>
      <c r="B115" s="175"/>
      <c r="C115" s="175"/>
      <c r="D115" s="175"/>
      <c r="E115" s="175"/>
      <c r="F115" s="175"/>
      <c r="G115" s="175"/>
      <c r="H115" s="164" t="s">
        <v>189</v>
      </c>
      <c r="I115" s="175" t="s">
        <v>190</v>
      </c>
      <c r="J115" s="175" t="s">
        <v>1</v>
      </c>
      <c r="K115" s="176">
        <v>391</v>
      </c>
      <c r="L115" s="177">
        <v>19.55</v>
      </c>
      <c r="M115" s="178">
        <f t="shared" si="11"/>
        <v>18.9635</v>
      </c>
      <c r="N115" s="179">
        <f t="shared" si="10"/>
        <v>0.58650000000000002</v>
      </c>
      <c r="O115" s="176">
        <v>0</v>
      </c>
      <c r="P115" s="177">
        <v>0</v>
      </c>
      <c r="Q115" s="178">
        <f t="shared" si="12"/>
        <v>0</v>
      </c>
      <c r="R115" s="180">
        <f t="shared" si="13"/>
        <v>0</v>
      </c>
      <c r="S115" s="198"/>
    </row>
    <row r="116" spans="1:19" s="181" customFormat="1" ht="30" customHeight="1" x14ac:dyDescent="0.25">
      <c r="A116" s="175"/>
      <c r="B116" s="175"/>
      <c r="C116" s="175"/>
      <c r="D116" s="175"/>
      <c r="E116" s="175"/>
      <c r="F116" s="175"/>
      <c r="G116" s="175"/>
      <c r="H116" s="164" t="s">
        <v>189</v>
      </c>
      <c r="I116" s="175" t="s">
        <v>188</v>
      </c>
      <c r="J116" s="175" t="s">
        <v>1</v>
      </c>
      <c r="K116" s="176">
        <v>2028</v>
      </c>
      <c r="L116" s="177">
        <v>101.4</v>
      </c>
      <c r="M116" s="178">
        <f t="shared" si="11"/>
        <v>98.358000000000004</v>
      </c>
      <c r="N116" s="179">
        <f t="shared" si="10"/>
        <v>3.0420000000000003</v>
      </c>
      <c r="O116" s="176">
        <v>0</v>
      </c>
      <c r="P116" s="177">
        <v>0</v>
      </c>
      <c r="Q116" s="178">
        <f t="shared" si="12"/>
        <v>0</v>
      </c>
      <c r="R116" s="180">
        <f t="shared" si="13"/>
        <v>0</v>
      </c>
      <c r="S116" s="198"/>
    </row>
    <row r="117" spans="1:19" s="244" customFormat="1" ht="30" customHeight="1" x14ac:dyDescent="0.25">
      <c r="A117" s="235"/>
      <c r="B117" s="235"/>
      <c r="C117" s="235"/>
      <c r="D117" s="235"/>
      <c r="E117" s="235"/>
      <c r="F117" s="235"/>
      <c r="G117" s="273" t="s">
        <v>338</v>
      </c>
      <c r="H117" s="163" t="s">
        <v>272</v>
      </c>
      <c r="I117" s="236" t="s">
        <v>273</v>
      </c>
      <c r="J117" s="237" t="s">
        <v>1</v>
      </c>
      <c r="K117" s="238">
        <v>0</v>
      </c>
      <c r="L117" s="239">
        <v>0</v>
      </c>
      <c r="M117" s="240">
        <f t="shared" si="11"/>
        <v>0</v>
      </c>
      <c r="N117" s="241">
        <f t="shared" si="10"/>
        <v>0</v>
      </c>
      <c r="O117" s="238">
        <v>0</v>
      </c>
      <c r="P117" s="239">
        <v>0</v>
      </c>
      <c r="Q117" s="240">
        <f t="shared" si="12"/>
        <v>0</v>
      </c>
      <c r="R117" s="242">
        <f t="shared" si="13"/>
        <v>0</v>
      </c>
      <c r="S117" s="243"/>
    </row>
    <row r="118" spans="1:19" s="137" customFormat="1" ht="30" customHeight="1" x14ac:dyDescent="0.25">
      <c r="A118" s="129"/>
      <c r="B118" s="129"/>
      <c r="C118" s="129"/>
      <c r="D118" s="129"/>
      <c r="E118" s="129"/>
      <c r="F118" s="129"/>
      <c r="G118" s="129"/>
      <c r="H118" s="130" t="s">
        <v>35</v>
      </c>
      <c r="I118" s="129" t="s">
        <v>34</v>
      </c>
      <c r="J118" s="129" t="s">
        <v>1</v>
      </c>
      <c r="K118" s="131">
        <v>0</v>
      </c>
      <c r="L118" s="132">
        <v>0</v>
      </c>
      <c r="M118" s="133">
        <f t="shared" si="11"/>
        <v>0</v>
      </c>
      <c r="N118" s="134">
        <f t="shared" si="10"/>
        <v>0</v>
      </c>
      <c r="O118" s="131">
        <v>0</v>
      </c>
      <c r="P118" s="132">
        <v>0</v>
      </c>
      <c r="Q118" s="133">
        <f t="shared" si="12"/>
        <v>0</v>
      </c>
      <c r="R118" s="135">
        <f t="shared" si="13"/>
        <v>0</v>
      </c>
      <c r="S118" s="136"/>
    </row>
    <row r="119" spans="1:19" s="181" customFormat="1" ht="30" customHeight="1" x14ac:dyDescent="0.25">
      <c r="A119" s="175"/>
      <c r="B119" s="175"/>
      <c r="C119" s="175"/>
      <c r="D119" s="175"/>
      <c r="E119" s="175"/>
      <c r="F119" s="175"/>
      <c r="G119" s="175"/>
      <c r="H119" s="164" t="s">
        <v>130</v>
      </c>
      <c r="I119" s="175" t="s">
        <v>131</v>
      </c>
      <c r="J119" s="175" t="s">
        <v>1</v>
      </c>
      <c r="K119" s="176">
        <v>27174.85</v>
      </c>
      <c r="L119" s="177">
        <v>1358.74</v>
      </c>
      <c r="M119" s="178">
        <f t="shared" si="11"/>
        <v>1317.9778000000001</v>
      </c>
      <c r="N119" s="179">
        <f t="shared" si="10"/>
        <v>40.7622</v>
      </c>
      <c r="O119" s="176">
        <v>0</v>
      </c>
      <c r="P119" s="177">
        <v>0</v>
      </c>
      <c r="Q119" s="178">
        <f t="shared" si="12"/>
        <v>0</v>
      </c>
      <c r="R119" s="180">
        <f t="shared" si="13"/>
        <v>0</v>
      </c>
      <c r="S119" s="198"/>
    </row>
    <row r="120" spans="1:19" s="181" customFormat="1" ht="24.75" customHeight="1" x14ac:dyDescent="0.25">
      <c r="A120" s="175"/>
      <c r="B120" s="175"/>
      <c r="C120" s="175"/>
      <c r="D120" s="175"/>
      <c r="E120" s="175"/>
      <c r="F120" s="175"/>
      <c r="G120" s="175"/>
      <c r="H120" s="164" t="s">
        <v>130</v>
      </c>
      <c r="I120" s="175" t="s">
        <v>129</v>
      </c>
      <c r="J120" s="175" t="s">
        <v>1</v>
      </c>
      <c r="K120" s="176">
        <v>22810.58</v>
      </c>
      <c r="L120" s="177">
        <v>1140.53</v>
      </c>
      <c r="M120" s="178">
        <f t="shared" si="11"/>
        <v>1106.3141000000001</v>
      </c>
      <c r="N120" s="179">
        <f t="shared" si="10"/>
        <v>34.215899999999998</v>
      </c>
      <c r="O120" s="176">
        <v>0</v>
      </c>
      <c r="P120" s="177">
        <v>0</v>
      </c>
      <c r="Q120" s="178">
        <f t="shared" si="12"/>
        <v>0</v>
      </c>
      <c r="R120" s="180">
        <f t="shared" si="13"/>
        <v>0</v>
      </c>
      <c r="S120" s="198"/>
    </row>
    <row r="121" spans="1:19" s="181" customFormat="1" ht="30.75" customHeight="1" x14ac:dyDescent="0.25">
      <c r="A121" s="175"/>
      <c r="B121" s="175"/>
      <c r="C121" s="175"/>
      <c r="D121" s="175"/>
      <c r="E121" s="175"/>
      <c r="F121" s="175"/>
      <c r="G121" s="175"/>
      <c r="H121" s="167" t="s">
        <v>130</v>
      </c>
      <c r="I121" s="200" t="s">
        <v>224</v>
      </c>
      <c r="J121" s="175" t="s">
        <v>1</v>
      </c>
      <c r="K121" s="176">
        <v>0</v>
      </c>
      <c r="L121" s="177">
        <v>0</v>
      </c>
      <c r="M121" s="178">
        <f t="shared" si="11"/>
        <v>0</v>
      </c>
      <c r="N121" s="179">
        <f t="shared" si="10"/>
        <v>0</v>
      </c>
      <c r="O121" s="176">
        <v>0</v>
      </c>
      <c r="P121" s="177">
        <v>0</v>
      </c>
      <c r="Q121" s="178">
        <f t="shared" si="12"/>
        <v>0</v>
      </c>
      <c r="R121" s="180">
        <f t="shared" si="13"/>
        <v>0</v>
      </c>
      <c r="S121" s="198"/>
    </row>
    <row r="122" spans="1:19" s="181" customFormat="1" ht="30" customHeight="1" x14ac:dyDescent="0.25">
      <c r="A122" s="175"/>
      <c r="B122" s="175"/>
      <c r="C122" s="175"/>
      <c r="D122" s="175"/>
      <c r="E122" s="175"/>
      <c r="F122" s="175"/>
      <c r="G122" s="175"/>
      <c r="H122" s="164" t="s">
        <v>170</v>
      </c>
      <c r="I122" s="175" t="s">
        <v>174</v>
      </c>
      <c r="J122" s="175" t="s">
        <v>1</v>
      </c>
      <c r="K122" s="176">
        <v>16094</v>
      </c>
      <c r="L122" s="177">
        <v>804.7</v>
      </c>
      <c r="M122" s="178">
        <f t="shared" si="11"/>
        <v>780.55900000000008</v>
      </c>
      <c r="N122" s="179">
        <f t="shared" ref="N122:N144" si="14">L122*$N$4</f>
        <v>24.141000000000002</v>
      </c>
      <c r="O122" s="176">
        <v>0</v>
      </c>
      <c r="P122" s="177">
        <v>0</v>
      </c>
      <c r="Q122" s="178">
        <f t="shared" si="12"/>
        <v>0</v>
      </c>
      <c r="R122" s="180">
        <f t="shared" si="13"/>
        <v>0</v>
      </c>
      <c r="S122" s="198"/>
    </row>
    <row r="123" spans="1:19" s="181" customFormat="1" ht="30" customHeight="1" x14ac:dyDescent="0.25">
      <c r="A123" s="175"/>
      <c r="B123" s="175"/>
      <c r="C123" s="175"/>
      <c r="D123" s="175"/>
      <c r="E123" s="175"/>
      <c r="F123" s="175"/>
      <c r="G123" s="175"/>
      <c r="H123" s="164" t="s">
        <v>170</v>
      </c>
      <c r="I123" s="175" t="s">
        <v>172</v>
      </c>
      <c r="J123" s="175" t="s">
        <v>1</v>
      </c>
      <c r="K123" s="176">
        <v>48056</v>
      </c>
      <c r="L123" s="177">
        <v>2402.8000000000002</v>
      </c>
      <c r="M123" s="178">
        <f t="shared" si="11"/>
        <v>2330.7160000000003</v>
      </c>
      <c r="N123" s="179">
        <f t="shared" si="14"/>
        <v>72.084000000000003</v>
      </c>
      <c r="O123" s="176">
        <v>0</v>
      </c>
      <c r="P123" s="177">
        <v>0</v>
      </c>
      <c r="Q123" s="178">
        <f t="shared" si="12"/>
        <v>0</v>
      </c>
      <c r="R123" s="180">
        <f t="shared" si="13"/>
        <v>0</v>
      </c>
      <c r="S123" s="198"/>
    </row>
    <row r="124" spans="1:19" s="181" customFormat="1" ht="30" customHeight="1" x14ac:dyDescent="0.25">
      <c r="A124" s="175"/>
      <c r="B124" s="175"/>
      <c r="C124" s="175"/>
      <c r="D124" s="175"/>
      <c r="E124" s="175"/>
      <c r="F124" s="175"/>
      <c r="G124" s="175"/>
      <c r="H124" s="164" t="s">
        <v>170</v>
      </c>
      <c r="I124" s="175" t="s">
        <v>173</v>
      </c>
      <c r="J124" s="175" t="s">
        <v>1</v>
      </c>
      <c r="K124" s="176">
        <v>4071</v>
      </c>
      <c r="L124" s="177">
        <v>203.55</v>
      </c>
      <c r="M124" s="178">
        <f t="shared" si="11"/>
        <v>197.4435</v>
      </c>
      <c r="N124" s="179">
        <f t="shared" si="14"/>
        <v>6.1065000000000005</v>
      </c>
      <c r="O124" s="176">
        <v>103695</v>
      </c>
      <c r="P124" s="177">
        <v>20738.96</v>
      </c>
      <c r="Q124" s="178">
        <f t="shared" si="12"/>
        <v>20116.7912</v>
      </c>
      <c r="R124" s="180">
        <f t="shared" si="13"/>
        <v>622.16879999999992</v>
      </c>
      <c r="S124" s="198"/>
    </row>
    <row r="125" spans="1:19" s="181" customFormat="1" ht="30" customHeight="1" x14ac:dyDescent="0.25">
      <c r="A125" s="175"/>
      <c r="B125" s="198"/>
      <c r="F125" s="175"/>
      <c r="G125" s="175"/>
      <c r="H125" s="164" t="s">
        <v>170</v>
      </c>
      <c r="I125" s="175" t="s">
        <v>169</v>
      </c>
      <c r="J125" s="175" t="s">
        <v>1</v>
      </c>
      <c r="K125" s="176">
        <v>7341</v>
      </c>
      <c r="L125" s="177">
        <v>367.05</v>
      </c>
      <c r="M125" s="178">
        <f t="shared" si="11"/>
        <v>356.0385</v>
      </c>
      <c r="N125" s="179">
        <f t="shared" si="14"/>
        <v>11.0115</v>
      </c>
      <c r="O125" s="176">
        <v>186988</v>
      </c>
      <c r="P125" s="177">
        <v>17608.669999999998</v>
      </c>
      <c r="Q125" s="178">
        <f t="shared" si="12"/>
        <v>17608.669999999998</v>
      </c>
      <c r="R125" s="180">
        <v>0</v>
      </c>
      <c r="S125" s="201"/>
    </row>
    <row r="126" spans="1:19" s="181" customFormat="1" ht="30" customHeight="1" x14ac:dyDescent="0.25">
      <c r="A126" s="175"/>
      <c r="B126" s="175"/>
      <c r="C126" s="175"/>
      <c r="D126" s="175"/>
      <c r="E126" s="175"/>
      <c r="F126" s="175"/>
      <c r="G126" s="175"/>
      <c r="H126" s="164" t="s">
        <v>170</v>
      </c>
      <c r="I126" s="245" t="str">
        <f>'2nd Quarter 2012'!$C$50</f>
        <v>3416729685/SWIW #10</v>
      </c>
      <c r="J126" s="175" t="s">
        <v>1</v>
      </c>
      <c r="K126" s="176">
        <v>3076</v>
      </c>
      <c r="L126" s="177">
        <v>153.82</v>
      </c>
      <c r="M126" s="178">
        <f t="shared" si="11"/>
        <v>149.2054</v>
      </c>
      <c r="N126" s="179">
        <f t="shared" si="14"/>
        <v>4.6145999999999994</v>
      </c>
      <c r="O126" s="176">
        <v>78358</v>
      </c>
      <c r="P126" s="177">
        <v>15671.6</v>
      </c>
      <c r="Q126" s="178">
        <f t="shared" si="12"/>
        <v>15201.452000000001</v>
      </c>
      <c r="R126" s="180">
        <f t="shared" si="13"/>
        <v>470.14799999999997</v>
      </c>
      <c r="S126" s="198"/>
    </row>
    <row r="127" spans="1:19" s="181" customFormat="1" ht="30" customHeight="1" x14ac:dyDescent="0.25">
      <c r="A127" s="175"/>
      <c r="B127" s="175"/>
      <c r="C127" s="175"/>
      <c r="D127" s="175"/>
      <c r="E127" s="175"/>
      <c r="F127" s="175"/>
      <c r="G127" s="175"/>
      <c r="H127" s="164" t="s">
        <v>196</v>
      </c>
      <c r="I127" s="175" t="s">
        <v>198</v>
      </c>
      <c r="J127" s="175" t="s">
        <v>1</v>
      </c>
      <c r="K127" s="176">
        <v>9038</v>
      </c>
      <c r="L127" s="177">
        <v>451.9</v>
      </c>
      <c r="M127" s="178">
        <f t="shared" si="11"/>
        <v>438.34299999999996</v>
      </c>
      <c r="N127" s="179">
        <f t="shared" si="14"/>
        <v>13.556999999999999</v>
      </c>
      <c r="O127" s="176">
        <v>0</v>
      </c>
      <c r="P127" s="177">
        <v>0</v>
      </c>
      <c r="Q127" s="178">
        <f t="shared" si="12"/>
        <v>0</v>
      </c>
      <c r="R127" s="180">
        <f t="shared" si="13"/>
        <v>0</v>
      </c>
      <c r="S127" s="198"/>
    </row>
    <row r="128" spans="1:19" s="181" customFormat="1" ht="30" customHeight="1" x14ac:dyDescent="0.25">
      <c r="A128" s="175"/>
      <c r="B128" s="175"/>
      <c r="C128" s="175"/>
      <c r="D128" s="175"/>
      <c r="E128" s="175"/>
      <c r="F128" s="175"/>
      <c r="G128" s="175"/>
      <c r="H128" s="164" t="s">
        <v>196</v>
      </c>
      <c r="I128" s="175" t="s">
        <v>197</v>
      </c>
      <c r="J128" s="175" t="s">
        <v>1</v>
      </c>
      <c r="K128" s="176">
        <v>4738</v>
      </c>
      <c r="L128" s="177">
        <v>236.9</v>
      </c>
      <c r="M128" s="178">
        <f t="shared" si="11"/>
        <v>229.79300000000001</v>
      </c>
      <c r="N128" s="179">
        <f t="shared" si="14"/>
        <v>7.1070000000000002</v>
      </c>
      <c r="O128" s="176">
        <v>0</v>
      </c>
      <c r="P128" s="177">
        <v>0</v>
      </c>
      <c r="Q128" s="178">
        <f t="shared" si="12"/>
        <v>0</v>
      </c>
      <c r="R128" s="180">
        <f t="shared" si="13"/>
        <v>0</v>
      </c>
      <c r="S128" s="198"/>
    </row>
    <row r="129" spans="1:19" s="181" customFormat="1" ht="30.75" customHeight="1" x14ac:dyDescent="0.25">
      <c r="A129" s="175"/>
      <c r="B129" s="175"/>
      <c r="C129" s="175"/>
      <c r="D129" s="175"/>
      <c r="E129" s="175"/>
      <c r="F129" s="175"/>
      <c r="G129" s="175"/>
      <c r="H129" s="164" t="s">
        <v>196</v>
      </c>
      <c r="I129" s="175" t="s">
        <v>195</v>
      </c>
      <c r="J129" s="175" t="s">
        <v>1</v>
      </c>
      <c r="K129" s="176">
        <v>5431</v>
      </c>
      <c r="L129" s="177">
        <v>271.55</v>
      </c>
      <c r="M129" s="178">
        <f t="shared" si="11"/>
        <v>263.40350000000001</v>
      </c>
      <c r="N129" s="179">
        <f t="shared" si="14"/>
        <v>8.1464999999999996</v>
      </c>
      <c r="O129" s="176">
        <v>0</v>
      </c>
      <c r="P129" s="177">
        <v>0</v>
      </c>
      <c r="Q129" s="178">
        <f t="shared" si="12"/>
        <v>0</v>
      </c>
      <c r="R129" s="180">
        <f t="shared" si="13"/>
        <v>0</v>
      </c>
      <c r="S129" s="198"/>
    </row>
    <row r="130" spans="1:19" s="181" customFormat="1" ht="30" customHeight="1" x14ac:dyDescent="0.25">
      <c r="A130" s="175"/>
      <c r="B130" s="175"/>
      <c r="C130" s="175"/>
      <c r="D130" s="175"/>
      <c r="E130" s="175"/>
      <c r="F130" s="175"/>
      <c r="G130" s="175"/>
      <c r="H130" s="164" t="s">
        <v>196</v>
      </c>
      <c r="I130" s="175" t="s">
        <v>199</v>
      </c>
      <c r="J130" s="175" t="s">
        <v>1</v>
      </c>
      <c r="K130" s="176">
        <v>2446</v>
      </c>
      <c r="L130" s="177">
        <v>122.3</v>
      </c>
      <c r="M130" s="178">
        <f t="shared" si="11"/>
        <v>118.631</v>
      </c>
      <c r="N130" s="179">
        <f t="shared" si="14"/>
        <v>3.6689999999999996</v>
      </c>
      <c r="O130" s="176">
        <v>0</v>
      </c>
      <c r="P130" s="177">
        <v>0</v>
      </c>
      <c r="Q130" s="178">
        <f t="shared" si="12"/>
        <v>0</v>
      </c>
      <c r="R130" s="180">
        <f t="shared" si="13"/>
        <v>0</v>
      </c>
      <c r="S130" s="198"/>
    </row>
    <row r="131" spans="1:19" s="137" customFormat="1" ht="30" customHeight="1" x14ac:dyDescent="0.25">
      <c r="A131" s="129"/>
      <c r="B131" s="129"/>
      <c r="C131" s="129"/>
      <c r="D131" s="129"/>
      <c r="E131" s="129"/>
      <c r="F131" s="129"/>
      <c r="G131" s="129"/>
      <c r="H131" s="130" t="s">
        <v>11</v>
      </c>
      <c r="I131" s="129" t="s">
        <v>10</v>
      </c>
      <c r="J131" s="129" t="s">
        <v>1</v>
      </c>
      <c r="K131" s="131">
        <v>0</v>
      </c>
      <c r="L131" s="132">
        <v>0</v>
      </c>
      <c r="M131" s="133">
        <f t="shared" si="11"/>
        <v>0</v>
      </c>
      <c r="N131" s="134">
        <f t="shared" si="14"/>
        <v>0</v>
      </c>
      <c r="O131" s="131">
        <v>0</v>
      </c>
      <c r="P131" s="132">
        <v>0</v>
      </c>
      <c r="Q131" s="133">
        <f t="shared" si="12"/>
        <v>0</v>
      </c>
      <c r="R131" s="135">
        <f t="shared" si="13"/>
        <v>0</v>
      </c>
      <c r="S131" s="136"/>
    </row>
    <row r="132" spans="1:19" s="181" customFormat="1" ht="30" customHeight="1" x14ac:dyDescent="0.25">
      <c r="A132" s="175"/>
      <c r="B132" s="175"/>
      <c r="C132" s="175"/>
      <c r="D132" s="175"/>
      <c r="E132" s="175"/>
      <c r="F132" s="175"/>
      <c r="G132" s="175"/>
      <c r="H132" s="164" t="s">
        <v>84</v>
      </c>
      <c r="I132" s="175" t="s">
        <v>83</v>
      </c>
      <c r="J132" s="175" t="s">
        <v>1</v>
      </c>
      <c r="K132" s="176">
        <v>0</v>
      </c>
      <c r="L132" s="177">
        <v>0</v>
      </c>
      <c r="M132" s="178">
        <f t="shared" si="11"/>
        <v>0</v>
      </c>
      <c r="N132" s="179">
        <f t="shared" si="14"/>
        <v>0</v>
      </c>
      <c r="O132" s="176">
        <v>0</v>
      </c>
      <c r="P132" s="177">
        <v>0</v>
      </c>
      <c r="Q132" s="178">
        <f t="shared" si="12"/>
        <v>0</v>
      </c>
      <c r="R132" s="180">
        <f t="shared" si="13"/>
        <v>0</v>
      </c>
      <c r="S132" s="198"/>
    </row>
    <row r="133" spans="1:19" s="181" customFormat="1" ht="30" customHeight="1" x14ac:dyDescent="0.25">
      <c r="A133" s="175"/>
      <c r="B133" s="175"/>
      <c r="C133" s="175"/>
      <c r="D133" s="175"/>
      <c r="E133" s="175"/>
      <c r="F133" s="175"/>
      <c r="G133" s="175"/>
      <c r="H133" s="164" t="s">
        <v>223</v>
      </c>
      <c r="I133" s="175" t="s">
        <v>222</v>
      </c>
      <c r="J133" s="175" t="s">
        <v>1</v>
      </c>
      <c r="K133" s="176">
        <v>910</v>
      </c>
      <c r="L133" s="177">
        <v>45.5</v>
      </c>
      <c r="M133" s="178">
        <f t="shared" si="11"/>
        <v>44.134999999999998</v>
      </c>
      <c r="N133" s="179">
        <f t="shared" si="14"/>
        <v>1.365</v>
      </c>
      <c r="O133" s="176">
        <v>0</v>
      </c>
      <c r="P133" s="177">
        <v>0</v>
      </c>
      <c r="Q133" s="178">
        <f t="shared" si="12"/>
        <v>0</v>
      </c>
      <c r="R133" s="180">
        <f t="shared" si="13"/>
        <v>0</v>
      </c>
      <c r="S133" s="198"/>
    </row>
    <row r="134" spans="1:19" s="181" customFormat="1" ht="30" customHeight="1" x14ac:dyDescent="0.25">
      <c r="A134" s="175"/>
      <c r="B134" s="175"/>
      <c r="C134" s="175"/>
      <c r="D134" s="175"/>
      <c r="E134" s="175"/>
      <c r="F134" s="175"/>
      <c r="G134" s="175"/>
      <c r="H134" s="164" t="s">
        <v>203</v>
      </c>
      <c r="I134" s="175" t="s">
        <v>202</v>
      </c>
      <c r="J134" s="175" t="s">
        <v>1</v>
      </c>
      <c r="K134" s="176">
        <v>39386</v>
      </c>
      <c r="L134" s="177">
        <v>1969.3</v>
      </c>
      <c r="M134" s="178">
        <f t="shared" si="11"/>
        <v>1910.221</v>
      </c>
      <c r="N134" s="179">
        <f t="shared" si="14"/>
        <v>59.078999999999994</v>
      </c>
      <c r="O134" s="176">
        <v>42230</v>
      </c>
      <c r="P134" s="177">
        <v>8446</v>
      </c>
      <c r="Q134" s="178">
        <f t="shared" si="12"/>
        <v>8192.6200000000008</v>
      </c>
      <c r="R134" s="180">
        <f t="shared" si="13"/>
        <v>253.38</v>
      </c>
      <c r="S134" s="198"/>
    </row>
    <row r="135" spans="1:19" s="181" customFormat="1" ht="30" customHeight="1" x14ac:dyDescent="0.25">
      <c r="A135" s="175"/>
      <c r="B135" s="175"/>
      <c r="C135" s="175"/>
      <c r="D135" s="175"/>
      <c r="E135" s="175"/>
      <c r="F135" s="175"/>
      <c r="G135" s="175"/>
      <c r="H135" s="164" t="s">
        <v>232</v>
      </c>
      <c r="I135" s="175" t="s">
        <v>231</v>
      </c>
      <c r="J135" s="175" t="s">
        <v>1</v>
      </c>
      <c r="K135" s="176">
        <v>10376</v>
      </c>
      <c r="L135" s="177">
        <v>518.79999999999995</v>
      </c>
      <c r="M135" s="178">
        <f t="shared" si="11"/>
        <v>503.23599999999993</v>
      </c>
      <c r="N135" s="179">
        <f t="shared" si="14"/>
        <v>15.563999999999998</v>
      </c>
      <c r="O135" s="176">
        <v>0</v>
      </c>
      <c r="P135" s="177">
        <v>0</v>
      </c>
      <c r="Q135" s="178">
        <f t="shared" si="12"/>
        <v>0</v>
      </c>
      <c r="R135" s="180">
        <f t="shared" si="13"/>
        <v>0</v>
      </c>
      <c r="S135" s="198"/>
    </row>
    <row r="136" spans="1:19" s="181" customFormat="1" ht="30" customHeight="1" x14ac:dyDescent="0.25">
      <c r="A136" s="175"/>
      <c r="B136" s="175"/>
      <c r="C136" s="175"/>
      <c r="D136" s="175"/>
      <c r="E136" s="175"/>
      <c r="F136" s="175"/>
      <c r="G136" s="175"/>
      <c r="H136" s="164" t="s">
        <v>152</v>
      </c>
      <c r="I136" s="175" t="s">
        <v>151</v>
      </c>
      <c r="J136" s="175" t="s">
        <v>1</v>
      </c>
      <c r="K136" s="176">
        <v>368</v>
      </c>
      <c r="L136" s="177">
        <v>18.2</v>
      </c>
      <c r="M136" s="178">
        <f t="shared" si="11"/>
        <v>18.2</v>
      </c>
      <c r="N136" s="179">
        <v>0</v>
      </c>
      <c r="O136" s="176">
        <v>0</v>
      </c>
      <c r="P136" s="177">
        <v>0</v>
      </c>
      <c r="Q136" s="178">
        <f t="shared" si="12"/>
        <v>0</v>
      </c>
      <c r="R136" s="180">
        <f t="shared" si="13"/>
        <v>0</v>
      </c>
      <c r="S136" s="198"/>
    </row>
    <row r="137" spans="1:19" s="181" customFormat="1" ht="30" customHeight="1" x14ac:dyDescent="0.25">
      <c r="A137" s="175"/>
      <c r="B137" s="175"/>
      <c r="C137" s="175"/>
      <c r="D137" s="175"/>
      <c r="E137" s="175"/>
      <c r="F137" s="175"/>
      <c r="G137" s="175"/>
      <c r="H137" s="164" t="s">
        <v>152</v>
      </c>
      <c r="I137" s="175" t="s">
        <v>153</v>
      </c>
      <c r="J137" s="175" t="s">
        <v>1</v>
      </c>
      <c r="K137" s="176">
        <v>1388</v>
      </c>
      <c r="L137" s="177">
        <v>65.95</v>
      </c>
      <c r="M137" s="178">
        <f t="shared" si="11"/>
        <v>65.95</v>
      </c>
      <c r="N137" s="179">
        <v>0</v>
      </c>
      <c r="O137" s="176">
        <v>0</v>
      </c>
      <c r="P137" s="177">
        <v>0</v>
      </c>
      <c r="Q137" s="178">
        <f t="shared" si="12"/>
        <v>0</v>
      </c>
      <c r="R137" s="180">
        <f t="shared" si="13"/>
        <v>0</v>
      </c>
      <c r="S137" s="198"/>
    </row>
    <row r="138" spans="1:19" s="181" customFormat="1" ht="30" customHeight="1" x14ac:dyDescent="0.25">
      <c r="A138" s="175"/>
      <c r="B138" s="175"/>
      <c r="C138" s="175"/>
      <c r="D138" s="175"/>
      <c r="E138" s="175"/>
      <c r="F138" s="175"/>
      <c r="G138" s="175"/>
      <c r="H138" s="164" t="s">
        <v>152</v>
      </c>
      <c r="I138" s="175" t="s">
        <v>154</v>
      </c>
      <c r="J138" s="175" t="s">
        <v>1</v>
      </c>
      <c r="K138" s="176">
        <v>398</v>
      </c>
      <c r="L138" s="177">
        <v>19.899999999999999</v>
      </c>
      <c r="M138" s="178">
        <f t="shared" si="11"/>
        <v>19.899999999999999</v>
      </c>
      <c r="N138" s="179">
        <v>0</v>
      </c>
      <c r="O138" s="176">
        <v>0</v>
      </c>
      <c r="P138" s="177">
        <v>0</v>
      </c>
      <c r="Q138" s="178">
        <f t="shared" si="12"/>
        <v>0</v>
      </c>
      <c r="R138" s="180">
        <f t="shared" si="13"/>
        <v>0</v>
      </c>
      <c r="S138" s="198"/>
    </row>
    <row r="139" spans="1:19" s="181" customFormat="1" ht="30" customHeight="1" x14ac:dyDescent="0.25">
      <c r="A139" s="175"/>
      <c r="B139" s="175"/>
      <c r="C139" s="175"/>
      <c r="D139" s="175"/>
      <c r="E139" s="175"/>
      <c r="F139" s="175"/>
      <c r="G139" s="175" t="s">
        <v>283</v>
      </c>
      <c r="H139" s="164" t="s">
        <v>218</v>
      </c>
      <c r="I139" s="175" t="s">
        <v>219</v>
      </c>
      <c r="J139" s="175" t="s">
        <v>1</v>
      </c>
      <c r="K139" s="176">
        <v>9663</v>
      </c>
      <c r="L139" s="177">
        <v>483.15</v>
      </c>
      <c r="M139" s="178">
        <f t="shared" si="11"/>
        <v>468.65549999999996</v>
      </c>
      <c r="N139" s="179">
        <f t="shared" si="14"/>
        <v>14.494499999999999</v>
      </c>
      <c r="O139" s="176">
        <v>0</v>
      </c>
      <c r="P139" s="177">
        <v>0</v>
      </c>
      <c r="Q139" s="178">
        <f t="shared" si="12"/>
        <v>0</v>
      </c>
      <c r="R139" s="180">
        <f t="shared" si="13"/>
        <v>0</v>
      </c>
      <c r="S139" s="198"/>
    </row>
    <row r="140" spans="1:19" s="181" customFormat="1" ht="30" customHeight="1" x14ac:dyDescent="0.25">
      <c r="A140" s="175"/>
      <c r="B140" s="175"/>
      <c r="C140" s="175"/>
      <c r="D140" s="175"/>
      <c r="E140" s="175"/>
      <c r="F140" s="175"/>
      <c r="G140" s="175" t="s">
        <v>283</v>
      </c>
      <c r="H140" s="164" t="s">
        <v>218</v>
      </c>
      <c r="I140" s="175" t="s">
        <v>217</v>
      </c>
      <c r="J140" s="175" t="s">
        <v>1</v>
      </c>
      <c r="K140" s="176">
        <v>5151</v>
      </c>
      <c r="L140" s="177">
        <v>257.55</v>
      </c>
      <c r="M140" s="178">
        <f t="shared" si="11"/>
        <v>249.82350000000002</v>
      </c>
      <c r="N140" s="179">
        <f t="shared" si="14"/>
        <v>7.7264999999999997</v>
      </c>
      <c r="O140" s="176">
        <v>0</v>
      </c>
      <c r="P140" s="177">
        <v>0</v>
      </c>
      <c r="Q140" s="178">
        <f t="shared" si="12"/>
        <v>0</v>
      </c>
      <c r="R140" s="180">
        <f t="shared" si="13"/>
        <v>0</v>
      </c>
      <c r="S140" s="198"/>
    </row>
    <row r="141" spans="1:19" s="181" customFormat="1" ht="30" customHeight="1" x14ac:dyDescent="0.25">
      <c r="A141" s="175"/>
      <c r="B141" s="175"/>
      <c r="C141" s="175"/>
      <c r="D141" s="175"/>
      <c r="E141" s="175"/>
      <c r="F141" s="175"/>
      <c r="G141" s="175" t="s">
        <v>283</v>
      </c>
      <c r="H141" s="164" t="s">
        <v>218</v>
      </c>
      <c r="I141" s="175" t="s">
        <v>220</v>
      </c>
      <c r="J141" s="175" t="s">
        <v>1</v>
      </c>
      <c r="K141" s="176">
        <v>3767</v>
      </c>
      <c r="L141" s="177">
        <v>188.35</v>
      </c>
      <c r="M141" s="178">
        <f t="shared" si="11"/>
        <v>182.6995</v>
      </c>
      <c r="N141" s="179">
        <f t="shared" si="14"/>
        <v>5.6504999999999992</v>
      </c>
      <c r="O141" s="176">
        <v>0</v>
      </c>
      <c r="P141" s="177">
        <v>0</v>
      </c>
      <c r="Q141" s="178">
        <f t="shared" si="12"/>
        <v>0</v>
      </c>
      <c r="R141" s="180">
        <f t="shared" si="13"/>
        <v>0</v>
      </c>
      <c r="S141" s="198"/>
    </row>
    <row r="142" spans="1:19" s="181" customFormat="1" ht="30" customHeight="1" x14ac:dyDescent="0.25">
      <c r="A142" s="175"/>
      <c r="B142" s="175"/>
      <c r="C142" s="175"/>
      <c r="D142" s="175"/>
      <c r="E142" s="175"/>
      <c r="F142" s="175"/>
      <c r="G142" s="175" t="s">
        <v>283</v>
      </c>
      <c r="H142" s="164" t="s">
        <v>218</v>
      </c>
      <c r="I142" s="175" t="s">
        <v>221</v>
      </c>
      <c r="J142" s="175" t="s">
        <v>1</v>
      </c>
      <c r="K142" s="176">
        <v>14511</v>
      </c>
      <c r="L142" s="177">
        <v>725.55</v>
      </c>
      <c r="M142" s="178">
        <f t="shared" si="11"/>
        <v>703.7835</v>
      </c>
      <c r="N142" s="179">
        <f t="shared" si="14"/>
        <v>21.766499999999997</v>
      </c>
      <c r="O142" s="176">
        <v>2922</v>
      </c>
      <c r="P142" s="177">
        <v>584.4</v>
      </c>
      <c r="Q142" s="178">
        <f t="shared" si="12"/>
        <v>566.86799999999994</v>
      </c>
      <c r="R142" s="180">
        <f t="shared" si="13"/>
        <v>17.532</v>
      </c>
      <c r="S142" s="198"/>
    </row>
    <row r="143" spans="1:19" s="181" customFormat="1" ht="30" customHeight="1" x14ac:dyDescent="0.25">
      <c r="A143" s="175"/>
      <c r="B143" s="175"/>
      <c r="C143" s="175"/>
      <c r="D143" s="175"/>
      <c r="E143" s="175"/>
      <c r="F143" s="175"/>
      <c r="G143" s="175"/>
      <c r="H143" s="164" t="s">
        <v>192</v>
      </c>
      <c r="I143" s="175" t="s">
        <v>191</v>
      </c>
      <c r="J143" s="175" t="s">
        <v>1</v>
      </c>
      <c r="K143" s="176">
        <v>50896</v>
      </c>
      <c r="L143" s="177">
        <v>2544.8000000000002</v>
      </c>
      <c r="M143" s="178">
        <f t="shared" si="11"/>
        <v>2468.4560000000001</v>
      </c>
      <c r="N143" s="179">
        <f t="shared" si="14"/>
        <v>76.344000000000008</v>
      </c>
      <c r="O143" s="176">
        <v>0</v>
      </c>
      <c r="P143" s="177">
        <v>0</v>
      </c>
      <c r="Q143" s="178">
        <f t="shared" si="12"/>
        <v>0</v>
      </c>
      <c r="R143" s="180">
        <f t="shared" si="13"/>
        <v>0</v>
      </c>
      <c r="S143" s="198"/>
    </row>
    <row r="144" spans="1:19" s="181" customFormat="1" ht="30" x14ac:dyDescent="0.25">
      <c r="A144" s="175"/>
      <c r="B144" s="175"/>
      <c r="C144" s="175"/>
      <c r="D144" s="175"/>
      <c r="E144" s="175"/>
      <c r="F144" s="175"/>
      <c r="G144" s="175" t="s">
        <v>328</v>
      </c>
      <c r="H144" s="164" t="s">
        <v>163</v>
      </c>
      <c r="I144" s="175" t="s">
        <v>162</v>
      </c>
      <c r="J144" s="175" t="s">
        <v>1</v>
      </c>
      <c r="K144" s="176">
        <v>38293</v>
      </c>
      <c r="L144" s="177">
        <v>1914.65</v>
      </c>
      <c r="M144" s="178">
        <f t="shared" si="11"/>
        <v>1857.2105000000001</v>
      </c>
      <c r="N144" s="179">
        <f t="shared" si="14"/>
        <v>57.439500000000002</v>
      </c>
      <c r="O144" s="176">
        <v>3750</v>
      </c>
      <c r="P144" s="177">
        <v>750</v>
      </c>
      <c r="Q144" s="178">
        <f t="shared" si="12"/>
        <v>727.5</v>
      </c>
      <c r="R144" s="180">
        <f t="shared" si="13"/>
        <v>22.5</v>
      </c>
      <c r="S144" s="198"/>
    </row>
    <row r="145" spans="1:19" s="181" customFormat="1" ht="30" customHeight="1" x14ac:dyDescent="0.25">
      <c r="A145" s="175"/>
      <c r="B145" s="175"/>
      <c r="C145" s="175"/>
      <c r="D145" s="175"/>
      <c r="E145" s="175"/>
      <c r="F145" s="175"/>
      <c r="G145" s="175"/>
      <c r="H145" s="164" t="s">
        <v>211</v>
      </c>
      <c r="I145" s="175" t="s">
        <v>215</v>
      </c>
      <c r="J145" s="175" t="s">
        <v>1</v>
      </c>
      <c r="K145" s="176">
        <v>8703</v>
      </c>
      <c r="L145" s="177">
        <v>435.15</v>
      </c>
      <c r="M145" s="178">
        <f t="shared" si="11"/>
        <v>422.09549999999996</v>
      </c>
      <c r="N145" s="179">
        <f t="shared" ref="N145:N160" si="15">L145*$N$4</f>
        <v>13.054499999999999</v>
      </c>
      <c r="O145" s="176">
        <v>94283</v>
      </c>
      <c r="P145" s="177">
        <v>18856.599999999999</v>
      </c>
      <c r="Q145" s="178">
        <f t="shared" si="12"/>
        <v>18290.901999999998</v>
      </c>
      <c r="R145" s="180">
        <f t="shared" si="13"/>
        <v>565.69799999999998</v>
      </c>
      <c r="S145" s="198"/>
    </row>
    <row r="146" spans="1:19" s="181" customFormat="1" ht="30" customHeight="1" x14ac:dyDescent="0.25">
      <c r="A146" s="175"/>
      <c r="B146" s="175"/>
      <c r="C146" s="175"/>
      <c r="D146" s="175"/>
      <c r="E146" s="175"/>
      <c r="F146" s="175"/>
      <c r="G146" s="175"/>
      <c r="H146" s="164" t="s">
        <v>211</v>
      </c>
      <c r="I146" s="175" t="s">
        <v>212</v>
      </c>
      <c r="J146" s="175" t="s">
        <v>1</v>
      </c>
      <c r="K146" s="176">
        <v>28667</v>
      </c>
      <c r="L146" s="177">
        <v>1433.35</v>
      </c>
      <c r="M146" s="178">
        <f t="shared" si="11"/>
        <v>1390.3494999999998</v>
      </c>
      <c r="N146" s="179">
        <f t="shared" si="15"/>
        <v>43.000499999999995</v>
      </c>
      <c r="O146" s="176">
        <v>2395</v>
      </c>
      <c r="P146" s="177">
        <v>479</v>
      </c>
      <c r="Q146" s="178">
        <f t="shared" si="12"/>
        <v>464.63</v>
      </c>
      <c r="R146" s="180">
        <f t="shared" si="13"/>
        <v>14.37</v>
      </c>
      <c r="S146" s="198"/>
    </row>
    <row r="147" spans="1:19" s="181" customFormat="1" ht="30" customHeight="1" x14ac:dyDescent="0.25">
      <c r="A147" s="175"/>
      <c r="B147" s="175"/>
      <c r="C147" s="175"/>
      <c r="D147" s="175"/>
      <c r="E147" s="175"/>
      <c r="F147" s="175"/>
      <c r="G147" s="175"/>
      <c r="H147" s="164" t="s">
        <v>211</v>
      </c>
      <c r="I147" s="175" t="s">
        <v>214</v>
      </c>
      <c r="J147" s="175" t="s">
        <v>1</v>
      </c>
      <c r="K147" s="176">
        <v>14625</v>
      </c>
      <c r="L147" s="177">
        <v>731.25</v>
      </c>
      <c r="M147" s="178">
        <f t="shared" si="11"/>
        <v>709.3125</v>
      </c>
      <c r="N147" s="179">
        <f t="shared" si="15"/>
        <v>21.9375</v>
      </c>
      <c r="O147" s="176">
        <v>42578</v>
      </c>
      <c r="P147" s="177">
        <v>8515.6</v>
      </c>
      <c r="Q147" s="178">
        <f t="shared" si="12"/>
        <v>8260.1319999999996</v>
      </c>
      <c r="R147" s="180">
        <f t="shared" si="13"/>
        <v>255.46799999999999</v>
      </c>
      <c r="S147" s="198"/>
    </row>
    <row r="148" spans="1:19" s="181" customFormat="1" ht="30" customHeight="1" x14ac:dyDescent="0.25">
      <c r="A148" s="175"/>
      <c r="B148" s="175"/>
      <c r="C148" s="175"/>
      <c r="D148" s="175"/>
      <c r="E148" s="175"/>
      <c r="F148" s="175"/>
      <c r="G148" s="175"/>
      <c r="H148" s="164" t="s">
        <v>211</v>
      </c>
      <c r="I148" s="175" t="s">
        <v>216</v>
      </c>
      <c r="J148" s="175" t="s">
        <v>1</v>
      </c>
      <c r="K148" s="176">
        <v>25889</v>
      </c>
      <c r="L148" s="177">
        <v>1294.45</v>
      </c>
      <c r="M148" s="178">
        <f t="shared" si="11"/>
        <v>1255.6165000000001</v>
      </c>
      <c r="N148" s="179">
        <f t="shared" si="15"/>
        <v>38.833500000000001</v>
      </c>
      <c r="O148" s="176">
        <v>30659</v>
      </c>
      <c r="P148" s="177">
        <v>6131.8</v>
      </c>
      <c r="Q148" s="178">
        <f t="shared" si="12"/>
        <v>5947.8460000000005</v>
      </c>
      <c r="R148" s="180">
        <f t="shared" si="13"/>
        <v>183.95400000000001</v>
      </c>
      <c r="S148" s="198"/>
    </row>
    <row r="149" spans="1:19" s="181" customFormat="1" ht="30" customHeight="1" x14ac:dyDescent="0.25">
      <c r="A149" s="175"/>
      <c r="B149" s="175"/>
      <c r="C149" s="175"/>
      <c r="D149" s="175"/>
      <c r="E149" s="175"/>
      <c r="F149" s="175"/>
      <c r="G149" s="175"/>
      <c r="H149" s="164" t="s">
        <v>211</v>
      </c>
      <c r="I149" s="175" t="s">
        <v>213</v>
      </c>
      <c r="J149" s="175" t="s">
        <v>1</v>
      </c>
      <c r="K149" s="176">
        <v>6444</v>
      </c>
      <c r="L149" s="177">
        <v>322.2</v>
      </c>
      <c r="M149" s="178">
        <f t="shared" si="11"/>
        <v>312.53399999999999</v>
      </c>
      <c r="N149" s="179">
        <f t="shared" si="15"/>
        <v>9.6659999999999986</v>
      </c>
      <c r="O149" s="176">
        <v>116592</v>
      </c>
      <c r="P149" s="177">
        <v>23318.400000000001</v>
      </c>
      <c r="Q149" s="178">
        <f t="shared" si="12"/>
        <v>22618.848000000002</v>
      </c>
      <c r="R149" s="180">
        <f t="shared" si="13"/>
        <v>699.55200000000002</v>
      </c>
      <c r="S149" s="198"/>
    </row>
    <row r="150" spans="1:19" ht="30" hidden="1" x14ac:dyDescent="0.25">
      <c r="A150" s="233"/>
      <c r="B150" s="233"/>
      <c r="C150" s="233"/>
      <c r="D150" s="233"/>
      <c r="E150" s="233"/>
      <c r="F150" s="233"/>
      <c r="G150" s="233"/>
      <c r="H150" s="161" t="s">
        <v>211</v>
      </c>
      <c r="I150" s="224" t="s">
        <v>210</v>
      </c>
      <c r="J150" s="224" t="s">
        <v>1</v>
      </c>
      <c r="K150" s="225">
        <v>0</v>
      </c>
      <c r="L150" s="226">
        <v>0</v>
      </c>
      <c r="M150" s="227">
        <f t="shared" si="11"/>
        <v>0</v>
      </c>
      <c r="N150" s="228">
        <f t="shared" si="15"/>
        <v>0</v>
      </c>
      <c r="O150" s="229">
        <v>0</v>
      </c>
      <c r="P150" s="230">
        <v>0</v>
      </c>
      <c r="Q150" s="231">
        <f t="shared" si="12"/>
        <v>0</v>
      </c>
      <c r="R150" s="232">
        <f t="shared" si="13"/>
        <v>0</v>
      </c>
      <c r="S150" s="234"/>
    </row>
    <row r="151" spans="1:19" s="244" customFormat="1" ht="45" x14ac:dyDescent="0.25">
      <c r="A151" s="245"/>
      <c r="B151" s="245"/>
      <c r="C151" s="245"/>
      <c r="D151" s="245"/>
      <c r="E151" s="245"/>
      <c r="F151" s="245"/>
      <c r="G151" s="245"/>
      <c r="H151" s="162" t="s">
        <v>211</v>
      </c>
      <c r="I151" s="175" t="s">
        <v>303</v>
      </c>
      <c r="J151" s="245" t="s">
        <v>1</v>
      </c>
      <c r="K151" s="238">
        <v>12088</v>
      </c>
      <c r="L151" s="239">
        <v>604.4</v>
      </c>
      <c r="M151" s="240">
        <f t="shared" si="11"/>
        <v>586.26800000000003</v>
      </c>
      <c r="N151" s="241">
        <f t="shared" si="15"/>
        <v>18.131999999999998</v>
      </c>
      <c r="O151" s="238">
        <v>102580</v>
      </c>
      <c r="P151" s="239">
        <v>20516</v>
      </c>
      <c r="Q151" s="240">
        <f t="shared" si="12"/>
        <v>19900.52</v>
      </c>
      <c r="R151" s="242">
        <f t="shared" si="13"/>
        <v>615.48</v>
      </c>
      <c r="S151" s="243"/>
    </row>
    <row r="152" spans="1:19" s="181" customFormat="1" ht="30" customHeight="1" x14ac:dyDescent="0.25">
      <c r="A152" s="175"/>
      <c r="B152" s="175"/>
      <c r="C152" s="175"/>
      <c r="D152" s="175"/>
      <c r="E152" s="175"/>
      <c r="F152" s="175"/>
      <c r="G152" s="175"/>
      <c r="H152" s="164" t="s">
        <v>205</v>
      </c>
      <c r="I152" s="175" t="s">
        <v>204</v>
      </c>
      <c r="J152" s="175" t="s">
        <v>1</v>
      </c>
      <c r="K152" s="176">
        <v>3326</v>
      </c>
      <c r="L152" s="177">
        <v>166.3</v>
      </c>
      <c r="M152" s="178">
        <f t="shared" si="11"/>
        <v>161.31100000000001</v>
      </c>
      <c r="N152" s="179">
        <f t="shared" si="15"/>
        <v>4.9889999999999999</v>
      </c>
      <c r="O152" s="176">
        <v>0</v>
      </c>
      <c r="P152" s="177">
        <v>0</v>
      </c>
      <c r="Q152" s="178">
        <f t="shared" si="12"/>
        <v>0</v>
      </c>
      <c r="R152" s="180">
        <f t="shared" si="13"/>
        <v>0</v>
      </c>
      <c r="S152" s="198"/>
    </row>
    <row r="153" spans="1:19" s="181" customFormat="1" ht="30" customHeight="1" x14ac:dyDescent="0.25">
      <c r="A153" s="175"/>
      <c r="B153" s="175"/>
      <c r="C153" s="175"/>
      <c r="D153" s="175"/>
      <c r="E153" s="175"/>
      <c r="F153" s="175"/>
      <c r="G153" s="175"/>
      <c r="H153" s="164" t="s">
        <v>205</v>
      </c>
      <c r="I153" s="175" t="s">
        <v>207</v>
      </c>
      <c r="J153" s="175" t="s">
        <v>1</v>
      </c>
      <c r="K153" s="176">
        <v>10396</v>
      </c>
      <c r="L153" s="177">
        <v>519.79999999999995</v>
      </c>
      <c r="M153" s="178">
        <f t="shared" si="11"/>
        <v>504.20599999999996</v>
      </c>
      <c r="N153" s="179">
        <f t="shared" si="15"/>
        <v>15.593999999999998</v>
      </c>
      <c r="O153" s="176">
        <v>0</v>
      </c>
      <c r="P153" s="177">
        <v>0</v>
      </c>
      <c r="Q153" s="178">
        <f t="shared" si="12"/>
        <v>0</v>
      </c>
      <c r="R153" s="180">
        <f t="shared" si="13"/>
        <v>0</v>
      </c>
      <c r="S153" s="198"/>
    </row>
    <row r="154" spans="1:19" s="181" customFormat="1" ht="30" customHeight="1" x14ac:dyDescent="0.25">
      <c r="A154" s="175"/>
      <c r="B154" s="175"/>
      <c r="C154" s="175"/>
      <c r="D154" s="175"/>
      <c r="E154" s="175"/>
      <c r="F154" s="175"/>
      <c r="G154" s="175"/>
      <c r="H154" s="164" t="s">
        <v>205</v>
      </c>
      <c r="I154" s="175" t="s">
        <v>206</v>
      </c>
      <c r="J154" s="175" t="s">
        <v>1</v>
      </c>
      <c r="K154" s="176">
        <v>4226</v>
      </c>
      <c r="L154" s="177">
        <v>211.3</v>
      </c>
      <c r="M154" s="178">
        <f t="shared" si="11"/>
        <v>204.96100000000001</v>
      </c>
      <c r="N154" s="179">
        <f t="shared" si="15"/>
        <v>6.3390000000000004</v>
      </c>
      <c r="O154" s="176">
        <v>0</v>
      </c>
      <c r="P154" s="177">
        <v>0</v>
      </c>
      <c r="Q154" s="178">
        <f t="shared" si="12"/>
        <v>0</v>
      </c>
      <c r="R154" s="180">
        <f t="shared" si="13"/>
        <v>0</v>
      </c>
      <c r="S154" s="198"/>
    </row>
    <row r="155" spans="1:19" s="181" customFormat="1" ht="30" customHeight="1" x14ac:dyDescent="0.25">
      <c r="A155" s="175"/>
      <c r="B155" s="175"/>
      <c r="C155" s="175"/>
      <c r="D155" s="175"/>
      <c r="E155" s="175"/>
      <c r="F155" s="175"/>
      <c r="G155" s="175"/>
      <c r="H155" s="164" t="s">
        <v>86</v>
      </c>
      <c r="I155" s="175" t="s">
        <v>85</v>
      </c>
      <c r="J155" s="175" t="s">
        <v>1</v>
      </c>
      <c r="K155" s="176">
        <v>60</v>
      </c>
      <c r="L155" s="177">
        <v>3</v>
      </c>
      <c r="M155" s="178">
        <f t="shared" si="11"/>
        <v>3</v>
      </c>
      <c r="N155" s="179">
        <v>0</v>
      </c>
      <c r="O155" s="176">
        <v>60</v>
      </c>
      <c r="P155" s="177">
        <v>12</v>
      </c>
      <c r="Q155" s="178">
        <f t="shared" si="12"/>
        <v>12</v>
      </c>
      <c r="R155" s="180">
        <v>0</v>
      </c>
      <c r="S155" s="198"/>
    </row>
    <row r="156" spans="1:19" s="137" customFormat="1" ht="30" customHeight="1" x14ac:dyDescent="0.25">
      <c r="A156" s="129"/>
      <c r="B156" s="129"/>
      <c r="C156" s="129"/>
      <c r="D156" s="129"/>
      <c r="E156" s="129"/>
      <c r="F156" s="129"/>
      <c r="G156" s="129" t="s">
        <v>366</v>
      </c>
      <c r="H156" s="130" t="s">
        <v>30</v>
      </c>
      <c r="I156" s="129" t="s">
        <v>29</v>
      </c>
      <c r="J156" s="129" t="s">
        <v>1</v>
      </c>
      <c r="K156" s="131">
        <v>6367</v>
      </c>
      <c r="L156" s="132">
        <v>318.35000000000002</v>
      </c>
      <c r="M156" s="133">
        <f t="shared" si="11"/>
        <v>318.35000000000002</v>
      </c>
      <c r="N156" s="134">
        <v>0</v>
      </c>
      <c r="O156" s="131">
        <v>0</v>
      </c>
      <c r="P156" s="132">
        <v>0</v>
      </c>
      <c r="Q156" s="133">
        <f t="shared" si="12"/>
        <v>0</v>
      </c>
      <c r="R156" s="135">
        <f t="shared" si="13"/>
        <v>0</v>
      </c>
      <c r="S156" s="136"/>
    </row>
    <row r="157" spans="1:19" s="137" customFormat="1" ht="30" customHeight="1" x14ac:dyDescent="0.25">
      <c r="A157" s="129"/>
      <c r="B157" s="129"/>
      <c r="C157" s="129"/>
      <c r="D157" s="129"/>
      <c r="E157" s="129"/>
      <c r="F157" s="129"/>
      <c r="G157" s="129" t="s">
        <v>366</v>
      </c>
      <c r="H157" s="130" t="s">
        <v>30</v>
      </c>
      <c r="I157" s="129" t="s">
        <v>31</v>
      </c>
      <c r="J157" s="129" t="s">
        <v>1</v>
      </c>
      <c r="K157" s="131">
        <v>4353</v>
      </c>
      <c r="L157" s="132">
        <v>217.65</v>
      </c>
      <c r="M157" s="133">
        <f t="shared" si="11"/>
        <v>217.65</v>
      </c>
      <c r="N157" s="134">
        <v>0</v>
      </c>
      <c r="O157" s="131">
        <v>0</v>
      </c>
      <c r="P157" s="132">
        <v>0</v>
      </c>
      <c r="Q157" s="133">
        <f t="shared" si="12"/>
        <v>0</v>
      </c>
      <c r="R157" s="135">
        <f t="shared" si="13"/>
        <v>0</v>
      </c>
      <c r="S157" s="136"/>
    </row>
    <row r="158" spans="1:19" s="181" customFormat="1" ht="30" customHeight="1" x14ac:dyDescent="0.25">
      <c r="A158" s="175"/>
      <c r="B158" s="175"/>
      <c r="C158" s="175"/>
      <c r="D158" s="175"/>
      <c r="E158" s="175"/>
      <c r="F158" s="175"/>
      <c r="G158" s="175" t="s">
        <v>337</v>
      </c>
      <c r="H158" s="164" t="s">
        <v>95</v>
      </c>
      <c r="I158" s="175" t="s">
        <v>96</v>
      </c>
      <c r="J158" s="175" t="s">
        <v>1</v>
      </c>
      <c r="K158" s="176">
        <v>6135</v>
      </c>
      <c r="L158" s="177">
        <v>306.75</v>
      </c>
      <c r="M158" s="178">
        <f t="shared" si="11"/>
        <v>297.54750000000001</v>
      </c>
      <c r="N158" s="179">
        <f t="shared" si="15"/>
        <v>9.2024999999999988</v>
      </c>
      <c r="O158" s="176">
        <v>9000.4500000000007</v>
      </c>
      <c r="P158" s="177">
        <v>1800.09</v>
      </c>
      <c r="Q158" s="178">
        <f t="shared" si="12"/>
        <v>1746.0872999999999</v>
      </c>
      <c r="R158" s="180">
        <f t="shared" si="13"/>
        <v>54.002699999999997</v>
      </c>
      <c r="S158" s="198"/>
    </row>
    <row r="159" spans="1:19" s="181" customFormat="1" ht="30" customHeight="1" x14ac:dyDescent="0.25">
      <c r="A159" s="175"/>
      <c r="B159" s="175"/>
      <c r="C159" s="175"/>
      <c r="D159" s="175"/>
      <c r="E159" s="175"/>
      <c r="F159" s="175"/>
      <c r="G159" s="175" t="s">
        <v>337</v>
      </c>
      <c r="H159" s="164" t="s">
        <v>95</v>
      </c>
      <c r="I159" s="175" t="s">
        <v>94</v>
      </c>
      <c r="J159" s="175" t="s">
        <v>1</v>
      </c>
      <c r="K159" s="176">
        <v>12508</v>
      </c>
      <c r="L159" s="177">
        <v>625.4</v>
      </c>
      <c r="M159" s="178">
        <f t="shared" si="11"/>
        <v>606.63800000000003</v>
      </c>
      <c r="N159" s="179">
        <f t="shared" si="15"/>
        <v>18.761999999999997</v>
      </c>
      <c r="O159" s="176">
        <v>1780</v>
      </c>
      <c r="P159" s="177">
        <v>356</v>
      </c>
      <c r="Q159" s="178">
        <f t="shared" si="12"/>
        <v>345.32</v>
      </c>
      <c r="R159" s="180">
        <f t="shared" si="13"/>
        <v>10.68</v>
      </c>
      <c r="S159" s="198"/>
    </row>
    <row r="160" spans="1:19" s="181" customFormat="1" ht="30" customHeight="1" x14ac:dyDescent="0.25">
      <c r="A160" s="175"/>
      <c r="B160" s="175"/>
      <c r="C160" s="175"/>
      <c r="D160" s="175"/>
      <c r="E160" s="175"/>
      <c r="F160" s="175"/>
      <c r="G160" s="175" t="s">
        <v>341</v>
      </c>
      <c r="H160" s="164" t="s">
        <v>117</v>
      </c>
      <c r="I160" s="175" t="s">
        <v>116</v>
      </c>
      <c r="J160" s="175" t="s">
        <v>1</v>
      </c>
      <c r="K160" s="176">
        <v>4313</v>
      </c>
      <c r="L160" s="177">
        <v>215.65</v>
      </c>
      <c r="M160" s="178">
        <f t="shared" si="11"/>
        <v>209.18049999999999</v>
      </c>
      <c r="N160" s="179">
        <f t="shared" si="15"/>
        <v>6.4695</v>
      </c>
      <c r="O160" s="176">
        <v>0</v>
      </c>
      <c r="P160" s="177">
        <v>0</v>
      </c>
      <c r="Q160" s="178">
        <f t="shared" si="12"/>
        <v>0</v>
      </c>
      <c r="R160" s="180">
        <f t="shared" si="13"/>
        <v>0</v>
      </c>
      <c r="S160" s="198"/>
    </row>
    <row r="161" spans="1:19" s="181" customFormat="1" ht="30" customHeight="1" x14ac:dyDescent="0.25">
      <c r="A161" s="175"/>
      <c r="B161" s="175"/>
      <c r="C161" s="175"/>
      <c r="D161" s="175"/>
      <c r="E161" s="175"/>
      <c r="F161" s="175"/>
      <c r="G161" s="175"/>
      <c r="H161" s="164" t="s">
        <v>358</v>
      </c>
      <c r="I161" s="175" t="s">
        <v>266</v>
      </c>
      <c r="J161" s="175" t="s">
        <v>1</v>
      </c>
      <c r="K161" s="176">
        <v>1370</v>
      </c>
      <c r="L161" s="177">
        <v>68.5</v>
      </c>
      <c r="M161" s="178">
        <f t="shared" si="11"/>
        <v>68.5</v>
      </c>
      <c r="N161" s="179">
        <v>0</v>
      </c>
      <c r="O161" s="176">
        <v>1360</v>
      </c>
      <c r="P161" s="177">
        <v>272</v>
      </c>
      <c r="Q161" s="178">
        <f t="shared" si="12"/>
        <v>272</v>
      </c>
      <c r="R161" s="180">
        <v>0</v>
      </c>
      <c r="S161" s="198"/>
    </row>
    <row r="162" spans="1:19" s="137" customFormat="1" ht="30" customHeight="1" x14ac:dyDescent="0.25">
      <c r="A162" s="129"/>
      <c r="B162" s="129"/>
      <c r="C162" s="129"/>
      <c r="D162" s="129"/>
      <c r="E162" s="129"/>
      <c r="F162" s="129"/>
      <c r="G162" s="129"/>
      <c r="H162" s="130" t="s">
        <v>40</v>
      </c>
      <c r="I162" s="129" t="s">
        <v>42</v>
      </c>
      <c r="J162" s="129" t="s">
        <v>1</v>
      </c>
      <c r="K162" s="131">
        <v>9196</v>
      </c>
      <c r="L162" s="132">
        <v>459.8</v>
      </c>
      <c r="M162" s="133">
        <f t="shared" si="11"/>
        <v>459.8</v>
      </c>
      <c r="N162" s="134">
        <v>0</v>
      </c>
      <c r="O162" s="131">
        <v>0</v>
      </c>
      <c r="P162" s="132">
        <v>0</v>
      </c>
      <c r="Q162" s="133">
        <f t="shared" si="12"/>
        <v>0</v>
      </c>
      <c r="R162" s="135">
        <f t="shared" si="13"/>
        <v>0</v>
      </c>
      <c r="S162" s="136"/>
    </row>
    <row r="163" spans="1:19" s="137" customFormat="1" ht="30" customHeight="1" x14ac:dyDescent="0.25">
      <c r="A163" s="129"/>
      <c r="B163" s="129"/>
      <c r="C163" s="129"/>
      <c r="D163" s="129"/>
      <c r="E163" s="129"/>
      <c r="F163" s="129"/>
      <c r="G163" s="129"/>
      <c r="H163" s="130" t="s">
        <v>40</v>
      </c>
      <c r="I163" s="129" t="s">
        <v>41</v>
      </c>
      <c r="J163" s="129" t="s">
        <v>1</v>
      </c>
      <c r="K163" s="131">
        <v>9833</v>
      </c>
      <c r="L163" s="132">
        <v>491.65</v>
      </c>
      <c r="M163" s="133">
        <f t="shared" si="11"/>
        <v>491.65</v>
      </c>
      <c r="N163" s="134">
        <v>0</v>
      </c>
      <c r="O163" s="131">
        <v>0</v>
      </c>
      <c r="P163" s="132">
        <v>0</v>
      </c>
      <c r="Q163" s="133">
        <f t="shared" si="12"/>
        <v>0</v>
      </c>
      <c r="R163" s="135">
        <f t="shared" si="13"/>
        <v>0</v>
      </c>
      <c r="S163" s="136"/>
    </row>
    <row r="164" spans="1:19" s="137" customFormat="1" ht="30" customHeight="1" x14ac:dyDescent="0.25">
      <c r="A164" s="129"/>
      <c r="B164" s="129"/>
      <c r="C164" s="129"/>
      <c r="D164" s="129"/>
      <c r="E164" s="129"/>
      <c r="F164" s="129"/>
      <c r="G164" s="129"/>
      <c r="H164" s="130" t="s">
        <v>40</v>
      </c>
      <c r="I164" s="129" t="s">
        <v>39</v>
      </c>
      <c r="J164" s="129" t="s">
        <v>1</v>
      </c>
      <c r="K164" s="131">
        <v>15932</v>
      </c>
      <c r="L164" s="132">
        <v>796.6</v>
      </c>
      <c r="M164" s="133">
        <f t="shared" si="11"/>
        <v>796.6</v>
      </c>
      <c r="N164" s="134">
        <v>0</v>
      </c>
      <c r="O164" s="131">
        <v>0</v>
      </c>
      <c r="P164" s="132">
        <v>0</v>
      </c>
      <c r="Q164" s="133">
        <f t="shared" si="12"/>
        <v>0</v>
      </c>
      <c r="R164" s="135">
        <f t="shared" si="13"/>
        <v>0</v>
      </c>
      <c r="S164" s="136"/>
    </row>
    <row r="165" spans="1:19" s="181" customFormat="1" ht="30" customHeight="1" x14ac:dyDescent="0.25">
      <c r="A165" s="175"/>
      <c r="B165" s="175"/>
      <c r="C165" s="175"/>
      <c r="D165" s="175"/>
      <c r="E165" s="175"/>
      <c r="F165" s="175"/>
      <c r="G165" s="175" t="s">
        <v>318</v>
      </c>
      <c r="H165" s="164" t="s">
        <v>127</v>
      </c>
      <c r="I165" s="175" t="s">
        <v>155</v>
      </c>
      <c r="J165" s="175" t="s">
        <v>1</v>
      </c>
      <c r="K165" s="176">
        <v>505</v>
      </c>
      <c r="L165" s="177">
        <v>25.25</v>
      </c>
      <c r="M165" s="178">
        <f t="shared" si="11"/>
        <v>24.4925</v>
      </c>
      <c r="N165" s="179">
        <f t="shared" ref="N165:N193" si="16">L165*$N$4</f>
        <v>0.75749999999999995</v>
      </c>
      <c r="O165" s="176">
        <v>75129</v>
      </c>
      <c r="P165" s="177">
        <v>15025.8</v>
      </c>
      <c r="Q165" s="178">
        <f t="shared" si="12"/>
        <v>14575.026</v>
      </c>
      <c r="R165" s="180">
        <f t="shared" si="13"/>
        <v>450.77399999999994</v>
      </c>
      <c r="S165" s="198"/>
    </row>
    <row r="166" spans="1:19" s="181" customFormat="1" ht="30" customHeight="1" x14ac:dyDescent="0.25">
      <c r="A166" s="175"/>
      <c r="B166" s="175"/>
      <c r="C166" s="175"/>
      <c r="D166" s="175"/>
      <c r="E166" s="175"/>
      <c r="F166" s="175"/>
      <c r="G166" s="175" t="s">
        <v>318</v>
      </c>
      <c r="H166" s="164" t="s">
        <v>127</v>
      </c>
      <c r="I166" s="175" t="s">
        <v>128</v>
      </c>
      <c r="J166" s="175" t="s">
        <v>1</v>
      </c>
      <c r="K166" s="176">
        <v>33754</v>
      </c>
      <c r="L166" s="177">
        <v>1687.7</v>
      </c>
      <c r="M166" s="178">
        <f t="shared" si="11"/>
        <v>1637.069</v>
      </c>
      <c r="N166" s="179">
        <f t="shared" si="16"/>
        <v>50.631</v>
      </c>
      <c r="O166" s="176">
        <v>184029</v>
      </c>
      <c r="P166" s="177">
        <v>36805.800000000003</v>
      </c>
      <c r="Q166" s="178">
        <f t="shared" si="12"/>
        <v>35701.626000000004</v>
      </c>
      <c r="R166" s="180">
        <f t="shared" si="13"/>
        <v>1104.174</v>
      </c>
      <c r="S166" s="198"/>
    </row>
    <row r="167" spans="1:19" s="181" customFormat="1" ht="30" customHeight="1" x14ac:dyDescent="0.25">
      <c r="A167" s="175"/>
      <c r="B167" s="175"/>
      <c r="C167" s="175"/>
      <c r="D167" s="175"/>
      <c r="E167" s="175"/>
      <c r="F167" s="175"/>
      <c r="G167" s="175" t="s">
        <v>318</v>
      </c>
      <c r="H167" s="164" t="s">
        <v>127</v>
      </c>
      <c r="I167" s="175" t="s">
        <v>126</v>
      </c>
      <c r="J167" s="175" t="s">
        <v>1</v>
      </c>
      <c r="K167" s="176">
        <v>2388</v>
      </c>
      <c r="L167" s="177">
        <v>119.4</v>
      </c>
      <c r="M167" s="178">
        <f t="shared" si="11"/>
        <v>115.81800000000001</v>
      </c>
      <c r="N167" s="179">
        <f t="shared" si="16"/>
        <v>3.5819999999999999</v>
      </c>
      <c r="O167" s="176">
        <v>130920</v>
      </c>
      <c r="P167" s="177">
        <v>26184</v>
      </c>
      <c r="Q167" s="178">
        <f t="shared" si="12"/>
        <v>25398.48</v>
      </c>
      <c r="R167" s="180">
        <f t="shared" si="13"/>
        <v>785.52</v>
      </c>
      <c r="S167" s="198"/>
    </row>
    <row r="168" spans="1:19" s="181" customFormat="1" ht="30" customHeight="1" x14ac:dyDescent="0.25">
      <c r="A168" s="175"/>
      <c r="B168" s="175"/>
      <c r="C168" s="175"/>
      <c r="D168" s="175"/>
      <c r="E168" s="175"/>
      <c r="F168" s="175"/>
      <c r="G168" s="175" t="s">
        <v>359</v>
      </c>
      <c r="H168" s="164" t="s">
        <v>315</v>
      </c>
      <c r="I168" s="175" t="s">
        <v>4</v>
      </c>
      <c r="J168" s="175" t="s">
        <v>1</v>
      </c>
      <c r="K168" s="176">
        <v>0</v>
      </c>
      <c r="L168" s="177">
        <v>0</v>
      </c>
      <c r="M168" s="178">
        <f t="shared" si="11"/>
        <v>0</v>
      </c>
      <c r="N168" s="179">
        <f t="shared" si="16"/>
        <v>0</v>
      </c>
      <c r="O168" s="176">
        <v>0</v>
      </c>
      <c r="P168" s="177">
        <v>0</v>
      </c>
      <c r="Q168" s="178">
        <f t="shared" si="12"/>
        <v>0</v>
      </c>
      <c r="R168" s="180">
        <f t="shared" si="13"/>
        <v>0</v>
      </c>
      <c r="S168" s="198"/>
    </row>
    <row r="169" spans="1:19" s="181" customFormat="1" ht="30" customHeight="1" x14ac:dyDescent="0.25">
      <c r="A169" s="175"/>
      <c r="B169" s="175"/>
      <c r="C169" s="175"/>
      <c r="D169" s="175"/>
      <c r="E169" s="175"/>
      <c r="F169" s="175"/>
      <c r="G169" s="175" t="s">
        <v>334</v>
      </c>
      <c r="H169" s="164" t="s">
        <v>27</v>
      </c>
      <c r="I169" s="175" t="s">
        <v>28</v>
      </c>
      <c r="J169" s="175" t="s">
        <v>1</v>
      </c>
      <c r="K169" s="176">
        <v>1859</v>
      </c>
      <c r="L169" s="177">
        <v>92.95</v>
      </c>
      <c r="M169" s="178">
        <f t="shared" si="11"/>
        <v>90.161500000000004</v>
      </c>
      <c r="N169" s="179">
        <f t="shared" si="16"/>
        <v>2.7885</v>
      </c>
      <c r="O169" s="176">
        <v>12263</v>
      </c>
      <c r="P169" s="177">
        <v>2452.6</v>
      </c>
      <c r="Q169" s="178">
        <f t="shared" si="12"/>
        <v>2379.0219999999999</v>
      </c>
      <c r="R169" s="180">
        <f t="shared" si="13"/>
        <v>73.577999999999989</v>
      </c>
      <c r="S169" s="198"/>
    </row>
    <row r="170" spans="1:19" s="181" customFormat="1" ht="30" customHeight="1" x14ac:dyDescent="0.25">
      <c r="A170" s="175"/>
      <c r="B170" s="175"/>
      <c r="C170" s="175"/>
      <c r="D170" s="175"/>
      <c r="E170" s="175"/>
      <c r="F170" s="175"/>
      <c r="G170" s="175" t="s">
        <v>334</v>
      </c>
      <c r="H170" s="164" t="s">
        <v>27</v>
      </c>
      <c r="I170" s="175" t="s">
        <v>26</v>
      </c>
      <c r="J170" s="175" t="s">
        <v>1</v>
      </c>
      <c r="K170" s="176">
        <v>3510</v>
      </c>
      <c r="L170" s="177">
        <v>175.5</v>
      </c>
      <c r="M170" s="178">
        <f t="shared" si="11"/>
        <v>170.23500000000001</v>
      </c>
      <c r="N170" s="179">
        <f t="shared" si="16"/>
        <v>5.2649999999999997</v>
      </c>
      <c r="O170" s="176">
        <v>51457</v>
      </c>
      <c r="P170" s="177">
        <v>10291.4</v>
      </c>
      <c r="Q170" s="178">
        <f t="shared" si="12"/>
        <v>9982.6579999999994</v>
      </c>
      <c r="R170" s="180">
        <f t="shared" si="13"/>
        <v>308.74199999999996</v>
      </c>
      <c r="S170" s="198"/>
    </row>
    <row r="171" spans="1:19" s="181" customFormat="1" ht="30" customHeight="1" x14ac:dyDescent="0.25">
      <c r="A171" s="175"/>
      <c r="B171" s="175"/>
      <c r="C171" s="175"/>
      <c r="D171" s="175"/>
      <c r="E171" s="175"/>
      <c r="F171" s="175"/>
      <c r="G171" s="175"/>
      <c r="H171" s="164" t="s">
        <v>147</v>
      </c>
      <c r="I171" s="175" t="s">
        <v>146</v>
      </c>
      <c r="J171" s="175" t="s">
        <v>1</v>
      </c>
      <c r="K171" s="176">
        <v>8696</v>
      </c>
      <c r="L171" s="177">
        <v>434.8</v>
      </c>
      <c r="M171" s="178">
        <f t="shared" si="11"/>
        <v>421.75600000000003</v>
      </c>
      <c r="N171" s="179">
        <f t="shared" si="16"/>
        <v>13.044</v>
      </c>
      <c r="O171" s="176">
        <v>0</v>
      </c>
      <c r="P171" s="177">
        <v>0</v>
      </c>
      <c r="Q171" s="178">
        <f t="shared" si="12"/>
        <v>0</v>
      </c>
      <c r="R171" s="180">
        <f t="shared" si="13"/>
        <v>0</v>
      </c>
      <c r="S171" s="198"/>
    </row>
    <row r="172" spans="1:19" s="137" customFormat="1" ht="30" customHeight="1" x14ac:dyDescent="0.25">
      <c r="A172" s="129"/>
      <c r="B172" s="129"/>
      <c r="C172" s="129"/>
      <c r="D172" s="129"/>
      <c r="E172" s="129"/>
      <c r="F172" s="129"/>
      <c r="G172" s="129"/>
      <c r="H172" s="130" t="s">
        <v>113</v>
      </c>
      <c r="I172" s="129" t="s">
        <v>112</v>
      </c>
      <c r="J172" s="129" t="s">
        <v>1</v>
      </c>
      <c r="K172" s="131">
        <v>840</v>
      </c>
      <c r="L172" s="132">
        <v>42</v>
      </c>
      <c r="M172" s="133">
        <f t="shared" si="11"/>
        <v>42</v>
      </c>
      <c r="N172" s="134">
        <v>0</v>
      </c>
      <c r="O172" s="131">
        <v>0</v>
      </c>
      <c r="P172" s="132">
        <v>0</v>
      </c>
      <c r="Q172" s="133">
        <f t="shared" si="12"/>
        <v>0</v>
      </c>
      <c r="R172" s="135">
        <f t="shared" si="13"/>
        <v>0</v>
      </c>
      <c r="S172" s="136"/>
    </row>
    <row r="173" spans="1:19" s="181" customFormat="1" ht="30" customHeight="1" x14ac:dyDescent="0.25">
      <c r="A173" s="175"/>
      <c r="B173" s="175"/>
      <c r="C173" s="175"/>
      <c r="D173" s="175"/>
      <c r="E173" s="175"/>
      <c r="F173" s="175"/>
      <c r="G173" s="175" t="s">
        <v>336</v>
      </c>
      <c r="H173" s="164" t="s">
        <v>165</v>
      </c>
      <c r="I173" s="175" t="s">
        <v>164</v>
      </c>
      <c r="J173" s="175" t="s">
        <v>1</v>
      </c>
      <c r="K173" s="176">
        <v>4039</v>
      </c>
      <c r="L173" s="177">
        <v>201.95</v>
      </c>
      <c r="M173" s="178">
        <f t="shared" ref="M173:M193" si="17">L173-N173</f>
        <v>195.89149999999998</v>
      </c>
      <c r="N173" s="179">
        <f t="shared" si="16"/>
        <v>6.0584999999999996</v>
      </c>
      <c r="O173" s="176">
        <v>41499</v>
      </c>
      <c r="P173" s="177">
        <v>8299.7999999999993</v>
      </c>
      <c r="Q173" s="178">
        <f t="shared" ref="Q173:Q193" si="18">P173-R173</f>
        <v>8050.8059999999996</v>
      </c>
      <c r="R173" s="180">
        <f t="shared" ref="R173:R193" si="19">P173*$R$4</f>
        <v>248.99399999999997</v>
      </c>
      <c r="S173" s="198"/>
    </row>
    <row r="174" spans="1:19" s="181" customFormat="1" ht="30" customHeight="1" x14ac:dyDescent="0.25">
      <c r="A174" s="175"/>
      <c r="B174" s="175"/>
      <c r="C174" s="175"/>
      <c r="D174" s="175"/>
      <c r="E174" s="175"/>
      <c r="F174" s="175"/>
      <c r="G174" s="175"/>
      <c r="H174" s="164" t="s">
        <v>33</v>
      </c>
      <c r="I174" s="175" t="s">
        <v>32</v>
      </c>
      <c r="J174" s="175" t="s">
        <v>1</v>
      </c>
      <c r="K174" s="176">
        <v>198</v>
      </c>
      <c r="L174" s="177">
        <v>9.9</v>
      </c>
      <c r="M174" s="178">
        <f t="shared" si="17"/>
        <v>9.9</v>
      </c>
      <c r="N174" s="179">
        <v>0</v>
      </c>
      <c r="O174" s="176">
        <v>0</v>
      </c>
      <c r="P174" s="177">
        <v>0</v>
      </c>
      <c r="Q174" s="178">
        <f t="shared" si="18"/>
        <v>0</v>
      </c>
      <c r="R174" s="180">
        <f t="shared" si="19"/>
        <v>0</v>
      </c>
      <c r="S174" s="198"/>
    </row>
    <row r="175" spans="1:19" s="181" customFormat="1" ht="30" customHeight="1" x14ac:dyDescent="0.25">
      <c r="A175" s="189"/>
      <c r="B175" s="189"/>
      <c r="C175" s="189"/>
      <c r="D175" s="189"/>
      <c r="E175" s="189"/>
      <c r="F175" s="189"/>
      <c r="G175" s="189"/>
      <c r="H175" s="164" t="s">
        <v>201</v>
      </c>
      <c r="I175" s="175" t="s">
        <v>200</v>
      </c>
      <c r="J175" s="202" t="s">
        <v>1</v>
      </c>
      <c r="K175" s="176">
        <v>8761.99</v>
      </c>
      <c r="L175" s="177">
        <v>438.99</v>
      </c>
      <c r="M175" s="178">
        <f t="shared" si="17"/>
        <v>425.82030000000003</v>
      </c>
      <c r="N175" s="179">
        <f t="shared" si="16"/>
        <v>13.169700000000001</v>
      </c>
      <c r="O175" s="176">
        <v>2042.63</v>
      </c>
      <c r="P175" s="177">
        <v>408.53</v>
      </c>
      <c r="Q175" s="178">
        <f t="shared" si="18"/>
        <v>396.27409999999998</v>
      </c>
      <c r="R175" s="180">
        <f t="shared" si="19"/>
        <v>12.255899999999999</v>
      </c>
      <c r="S175" s="198"/>
    </row>
    <row r="176" spans="1:19" x14ac:dyDescent="0.25">
      <c r="A176" s="246"/>
      <c r="B176" s="246"/>
      <c r="C176" s="246"/>
      <c r="D176" s="246"/>
      <c r="E176" s="246"/>
      <c r="F176" s="246"/>
      <c r="G176" s="246"/>
      <c r="H176" s="172"/>
      <c r="I176" s="247"/>
      <c r="J176" s="248"/>
      <c r="K176" s="225">
        <v>0</v>
      </c>
      <c r="L176" s="226">
        <v>0</v>
      </c>
      <c r="M176" s="227">
        <f t="shared" si="17"/>
        <v>0</v>
      </c>
      <c r="N176" s="228">
        <f t="shared" si="16"/>
        <v>0</v>
      </c>
      <c r="O176" s="229">
        <v>0</v>
      </c>
      <c r="P176" s="230">
        <v>0</v>
      </c>
      <c r="Q176" s="231">
        <f t="shared" si="18"/>
        <v>0</v>
      </c>
      <c r="R176" s="232">
        <f t="shared" si="19"/>
        <v>0</v>
      </c>
      <c r="S176" s="234"/>
    </row>
    <row r="177" spans="1:19" x14ac:dyDescent="0.25">
      <c r="A177" s="246"/>
      <c r="B177" s="246"/>
      <c r="C177" s="246"/>
      <c r="D177" s="246"/>
      <c r="E177" s="246"/>
      <c r="F177" s="246"/>
      <c r="G177" s="246"/>
      <c r="H177" s="172"/>
      <c r="I177" s="247"/>
      <c r="J177" s="249"/>
      <c r="K177" s="225">
        <v>0</v>
      </c>
      <c r="L177" s="226">
        <v>0</v>
      </c>
      <c r="M177" s="227">
        <f t="shared" si="17"/>
        <v>0</v>
      </c>
      <c r="N177" s="228">
        <f t="shared" si="16"/>
        <v>0</v>
      </c>
      <c r="O177" s="229">
        <v>0</v>
      </c>
      <c r="P177" s="230">
        <v>0</v>
      </c>
      <c r="Q177" s="231">
        <f t="shared" si="18"/>
        <v>0</v>
      </c>
      <c r="R177" s="232">
        <f t="shared" si="19"/>
        <v>0</v>
      </c>
      <c r="S177" s="234"/>
    </row>
    <row r="178" spans="1:19" x14ac:dyDescent="0.25">
      <c r="A178" s="246"/>
      <c r="B178" s="246"/>
      <c r="C178" s="246"/>
      <c r="D178" s="246"/>
      <c r="E178" s="246"/>
      <c r="F178" s="246"/>
      <c r="G178" s="246"/>
      <c r="H178" s="172"/>
      <c r="I178" s="247"/>
      <c r="J178" s="249"/>
      <c r="K178" s="225">
        <v>0</v>
      </c>
      <c r="L178" s="226">
        <v>0</v>
      </c>
      <c r="M178" s="227">
        <f t="shared" si="17"/>
        <v>0</v>
      </c>
      <c r="N178" s="228">
        <f t="shared" si="16"/>
        <v>0</v>
      </c>
      <c r="O178" s="229">
        <v>0</v>
      </c>
      <c r="P178" s="230">
        <v>0</v>
      </c>
      <c r="Q178" s="231">
        <f t="shared" si="18"/>
        <v>0</v>
      </c>
      <c r="R178" s="232">
        <f t="shared" si="19"/>
        <v>0</v>
      </c>
      <c r="S178" s="234"/>
    </row>
    <row r="179" spans="1:19" x14ac:dyDescent="0.25">
      <c r="A179" s="246"/>
      <c r="B179" s="246"/>
      <c r="C179" s="246"/>
      <c r="D179" s="246"/>
      <c r="E179" s="246"/>
      <c r="F179" s="246"/>
      <c r="G179" s="246"/>
      <c r="H179" s="172"/>
      <c r="I179" s="247"/>
      <c r="J179" s="249"/>
      <c r="K179" s="225">
        <v>0</v>
      </c>
      <c r="L179" s="226">
        <v>0</v>
      </c>
      <c r="M179" s="227">
        <f t="shared" si="17"/>
        <v>0</v>
      </c>
      <c r="N179" s="228">
        <f t="shared" si="16"/>
        <v>0</v>
      </c>
      <c r="O179" s="229">
        <v>0</v>
      </c>
      <c r="P179" s="230">
        <v>0</v>
      </c>
      <c r="Q179" s="231">
        <f t="shared" si="18"/>
        <v>0</v>
      </c>
      <c r="R179" s="232">
        <f t="shared" si="19"/>
        <v>0</v>
      </c>
      <c r="S179" s="234"/>
    </row>
    <row r="180" spans="1:19" x14ac:dyDescent="0.25">
      <c r="A180" s="246"/>
      <c r="B180" s="246"/>
      <c r="C180" s="246"/>
      <c r="D180" s="246"/>
      <c r="E180" s="246"/>
      <c r="F180" s="246"/>
      <c r="G180" s="246"/>
      <c r="H180" s="172"/>
      <c r="I180" s="247"/>
      <c r="J180" s="249"/>
      <c r="K180" s="225">
        <v>0</v>
      </c>
      <c r="L180" s="226">
        <v>0</v>
      </c>
      <c r="M180" s="227">
        <f t="shared" si="17"/>
        <v>0</v>
      </c>
      <c r="N180" s="228">
        <f t="shared" si="16"/>
        <v>0</v>
      </c>
      <c r="O180" s="229">
        <v>0</v>
      </c>
      <c r="P180" s="230">
        <v>0</v>
      </c>
      <c r="Q180" s="231">
        <f t="shared" si="18"/>
        <v>0</v>
      </c>
      <c r="R180" s="232">
        <f t="shared" si="19"/>
        <v>0</v>
      </c>
      <c r="S180" s="234"/>
    </row>
    <row r="181" spans="1:19" x14ac:dyDescent="0.25">
      <c r="A181" s="246"/>
      <c r="B181" s="246"/>
      <c r="C181" s="246"/>
      <c r="D181" s="246"/>
      <c r="E181" s="246"/>
      <c r="F181" s="246"/>
      <c r="G181" s="246"/>
      <c r="H181" s="172"/>
      <c r="I181" s="247"/>
      <c r="J181" s="249"/>
      <c r="K181" s="225">
        <v>0</v>
      </c>
      <c r="L181" s="226">
        <v>0</v>
      </c>
      <c r="M181" s="227">
        <f t="shared" si="17"/>
        <v>0</v>
      </c>
      <c r="N181" s="228">
        <f t="shared" si="16"/>
        <v>0</v>
      </c>
      <c r="O181" s="229">
        <v>0</v>
      </c>
      <c r="P181" s="230">
        <v>0</v>
      </c>
      <c r="Q181" s="231">
        <f t="shared" si="18"/>
        <v>0</v>
      </c>
      <c r="R181" s="232">
        <f t="shared" si="19"/>
        <v>0</v>
      </c>
      <c r="S181" s="234"/>
    </row>
    <row r="182" spans="1:19" x14ac:dyDescent="0.25">
      <c r="A182" s="246"/>
      <c r="B182" s="246"/>
      <c r="C182" s="246"/>
      <c r="D182" s="246"/>
      <c r="E182" s="246"/>
      <c r="F182" s="246"/>
      <c r="G182" s="246"/>
      <c r="H182" s="172"/>
      <c r="I182" s="247"/>
      <c r="J182" s="249"/>
      <c r="K182" s="225">
        <v>0</v>
      </c>
      <c r="L182" s="226">
        <v>0</v>
      </c>
      <c r="M182" s="227">
        <f t="shared" si="17"/>
        <v>0</v>
      </c>
      <c r="N182" s="228">
        <f t="shared" si="16"/>
        <v>0</v>
      </c>
      <c r="O182" s="229">
        <v>0</v>
      </c>
      <c r="P182" s="230">
        <v>0</v>
      </c>
      <c r="Q182" s="231">
        <f t="shared" si="18"/>
        <v>0</v>
      </c>
      <c r="R182" s="232">
        <f t="shared" si="19"/>
        <v>0</v>
      </c>
      <c r="S182" s="234"/>
    </row>
    <row r="183" spans="1:19" x14ac:dyDescent="0.25">
      <c r="A183" s="246"/>
      <c r="B183" s="246"/>
      <c r="C183" s="246"/>
      <c r="D183" s="246"/>
      <c r="E183" s="246"/>
      <c r="F183" s="246"/>
      <c r="G183" s="246"/>
      <c r="H183" s="172"/>
      <c r="I183" s="247"/>
      <c r="J183" s="249"/>
      <c r="K183" s="225">
        <v>0</v>
      </c>
      <c r="L183" s="226">
        <v>0</v>
      </c>
      <c r="M183" s="227">
        <f t="shared" si="17"/>
        <v>0</v>
      </c>
      <c r="N183" s="228">
        <f t="shared" si="16"/>
        <v>0</v>
      </c>
      <c r="O183" s="229">
        <v>0</v>
      </c>
      <c r="P183" s="230">
        <v>0</v>
      </c>
      <c r="Q183" s="231">
        <f t="shared" si="18"/>
        <v>0</v>
      </c>
      <c r="R183" s="232">
        <f t="shared" si="19"/>
        <v>0</v>
      </c>
      <c r="S183" s="234"/>
    </row>
    <row r="184" spans="1:19" x14ac:dyDescent="0.25">
      <c r="A184" s="246"/>
      <c r="B184" s="246"/>
      <c r="C184" s="246"/>
      <c r="D184" s="246"/>
      <c r="E184" s="246"/>
      <c r="F184" s="246"/>
      <c r="G184" s="246"/>
      <c r="H184" s="172"/>
      <c r="I184" s="247"/>
      <c r="J184" s="249"/>
      <c r="K184" s="225">
        <v>0</v>
      </c>
      <c r="L184" s="226">
        <v>0</v>
      </c>
      <c r="M184" s="250">
        <f t="shared" si="17"/>
        <v>0</v>
      </c>
      <c r="N184" s="228">
        <f t="shared" si="16"/>
        <v>0</v>
      </c>
      <c r="O184" s="229">
        <v>0</v>
      </c>
      <c r="P184" s="230">
        <v>0</v>
      </c>
      <c r="Q184" s="231">
        <f t="shared" si="18"/>
        <v>0</v>
      </c>
      <c r="R184" s="232">
        <f t="shared" si="19"/>
        <v>0</v>
      </c>
      <c r="S184" s="234"/>
    </row>
    <row r="185" spans="1:19" x14ac:dyDescent="0.25">
      <c r="A185" s="246"/>
      <c r="B185" s="246"/>
      <c r="C185" s="246"/>
      <c r="D185" s="246"/>
      <c r="E185" s="246"/>
      <c r="F185" s="246"/>
      <c r="G185" s="246"/>
      <c r="H185" s="172"/>
      <c r="I185" s="247"/>
      <c r="J185" s="249"/>
      <c r="K185" s="225">
        <v>0</v>
      </c>
      <c r="L185" s="226">
        <v>0</v>
      </c>
      <c r="M185" s="250">
        <f t="shared" si="17"/>
        <v>0</v>
      </c>
      <c r="N185" s="228">
        <f t="shared" si="16"/>
        <v>0</v>
      </c>
      <c r="O185" s="229">
        <v>0</v>
      </c>
      <c r="P185" s="230">
        <v>0</v>
      </c>
      <c r="Q185" s="231">
        <f t="shared" si="18"/>
        <v>0</v>
      </c>
      <c r="R185" s="232">
        <f t="shared" si="19"/>
        <v>0</v>
      </c>
      <c r="S185" s="234"/>
    </row>
    <row r="186" spans="1:19" x14ac:dyDescent="0.25">
      <c r="A186" s="246"/>
      <c r="B186" s="246"/>
      <c r="C186" s="246"/>
      <c r="D186" s="246"/>
      <c r="E186" s="246"/>
      <c r="F186" s="246"/>
      <c r="G186" s="246"/>
      <c r="H186" s="172"/>
      <c r="I186" s="247"/>
      <c r="J186" s="249"/>
      <c r="K186" s="225">
        <v>0</v>
      </c>
      <c r="L186" s="226">
        <v>0</v>
      </c>
      <c r="M186" s="250">
        <f t="shared" si="17"/>
        <v>0</v>
      </c>
      <c r="N186" s="228">
        <f t="shared" si="16"/>
        <v>0</v>
      </c>
      <c r="O186" s="229">
        <v>0</v>
      </c>
      <c r="P186" s="230">
        <v>0</v>
      </c>
      <c r="Q186" s="231">
        <f t="shared" si="18"/>
        <v>0</v>
      </c>
      <c r="R186" s="232">
        <f t="shared" si="19"/>
        <v>0</v>
      </c>
      <c r="S186" s="234"/>
    </row>
    <row r="187" spans="1:19" x14ac:dyDescent="0.25">
      <c r="A187" s="246"/>
      <c r="B187" s="246"/>
      <c r="C187" s="246"/>
      <c r="D187" s="246"/>
      <c r="E187" s="246"/>
      <c r="F187" s="246"/>
      <c r="G187" s="246"/>
      <c r="H187" s="172"/>
      <c r="I187" s="247"/>
      <c r="J187" s="249"/>
      <c r="K187" s="225">
        <v>0</v>
      </c>
      <c r="L187" s="226">
        <v>0</v>
      </c>
      <c r="M187" s="250">
        <f t="shared" si="17"/>
        <v>0</v>
      </c>
      <c r="N187" s="228">
        <f t="shared" si="16"/>
        <v>0</v>
      </c>
      <c r="O187" s="229">
        <v>0</v>
      </c>
      <c r="P187" s="230">
        <v>0</v>
      </c>
      <c r="Q187" s="231">
        <f t="shared" si="18"/>
        <v>0</v>
      </c>
      <c r="R187" s="232">
        <f t="shared" si="19"/>
        <v>0</v>
      </c>
      <c r="S187" s="234"/>
    </row>
    <row r="188" spans="1:19" x14ac:dyDescent="0.25">
      <c r="A188" s="246"/>
      <c r="B188" s="246"/>
      <c r="C188" s="246"/>
      <c r="D188" s="246"/>
      <c r="E188" s="246"/>
      <c r="F188" s="246"/>
      <c r="G188" s="246"/>
      <c r="H188" s="172"/>
      <c r="I188" s="247"/>
      <c r="J188" s="249"/>
      <c r="K188" s="225">
        <v>0</v>
      </c>
      <c r="L188" s="226">
        <v>0</v>
      </c>
      <c r="M188" s="250">
        <f t="shared" si="17"/>
        <v>0</v>
      </c>
      <c r="N188" s="228">
        <f t="shared" si="16"/>
        <v>0</v>
      </c>
      <c r="O188" s="229">
        <v>0</v>
      </c>
      <c r="P188" s="230">
        <v>0</v>
      </c>
      <c r="Q188" s="231">
        <f t="shared" si="18"/>
        <v>0</v>
      </c>
      <c r="R188" s="232">
        <f t="shared" si="19"/>
        <v>0</v>
      </c>
      <c r="S188" s="234"/>
    </row>
    <row r="189" spans="1:19" x14ac:dyDescent="0.25">
      <c r="A189" s="246"/>
      <c r="B189" s="246"/>
      <c r="C189" s="246"/>
      <c r="D189" s="246"/>
      <c r="E189" s="246"/>
      <c r="F189" s="246"/>
      <c r="G189" s="246"/>
      <c r="H189" s="172"/>
      <c r="I189" s="247"/>
      <c r="J189" s="249"/>
      <c r="K189" s="251">
        <v>0</v>
      </c>
      <c r="L189" s="226">
        <v>0</v>
      </c>
      <c r="M189" s="250">
        <f t="shared" si="17"/>
        <v>0</v>
      </c>
      <c r="N189" s="228">
        <f t="shared" si="16"/>
        <v>0</v>
      </c>
      <c r="O189" s="229">
        <v>0</v>
      </c>
      <c r="P189" s="230">
        <v>0</v>
      </c>
      <c r="Q189" s="231">
        <f t="shared" si="18"/>
        <v>0</v>
      </c>
      <c r="R189" s="232">
        <f t="shared" si="19"/>
        <v>0</v>
      </c>
      <c r="S189" s="234"/>
    </row>
    <row r="190" spans="1:19" x14ac:dyDescent="0.25">
      <c r="A190" s="246"/>
      <c r="B190" s="246"/>
      <c r="C190" s="246"/>
      <c r="D190" s="246"/>
      <c r="E190" s="246"/>
      <c r="F190" s="246"/>
      <c r="G190" s="246"/>
      <c r="H190" s="172"/>
      <c r="I190" s="247"/>
      <c r="J190" s="249"/>
      <c r="K190" s="251">
        <v>0</v>
      </c>
      <c r="L190" s="226">
        <v>0</v>
      </c>
      <c r="M190" s="250">
        <f t="shared" si="17"/>
        <v>0</v>
      </c>
      <c r="N190" s="228">
        <f t="shared" si="16"/>
        <v>0</v>
      </c>
      <c r="O190" s="229">
        <v>0</v>
      </c>
      <c r="P190" s="230">
        <v>0</v>
      </c>
      <c r="Q190" s="231">
        <f t="shared" si="18"/>
        <v>0</v>
      </c>
      <c r="R190" s="232">
        <f t="shared" si="19"/>
        <v>0</v>
      </c>
      <c r="S190" s="234"/>
    </row>
    <row r="191" spans="1:19" x14ac:dyDescent="0.25">
      <c r="A191" s="246"/>
      <c r="B191" s="246"/>
      <c r="C191" s="246"/>
      <c r="D191" s="246"/>
      <c r="E191" s="246"/>
      <c r="F191" s="246"/>
      <c r="G191" s="246"/>
      <c r="H191" s="172"/>
      <c r="I191" s="247"/>
      <c r="J191" s="249"/>
      <c r="K191" s="251">
        <v>0</v>
      </c>
      <c r="L191" s="226">
        <v>0</v>
      </c>
      <c r="M191" s="250">
        <f t="shared" si="17"/>
        <v>0</v>
      </c>
      <c r="N191" s="228">
        <f t="shared" si="16"/>
        <v>0</v>
      </c>
      <c r="O191" s="229">
        <v>0</v>
      </c>
      <c r="P191" s="230">
        <v>0</v>
      </c>
      <c r="Q191" s="231">
        <f t="shared" si="18"/>
        <v>0</v>
      </c>
      <c r="R191" s="232">
        <f t="shared" si="19"/>
        <v>0</v>
      </c>
      <c r="S191" s="234"/>
    </row>
    <row r="192" spans="1:19" x14ac:dyDescent="0.25">
      <c r="A192" s="246"/>
      <c r="B192" s="246"/>
      <c r="C192" s="246"/>
      <c r="D192" s="246"/>
      <c r="E192" s="246"/>
      <c r="F192" s="246"/>
      <c r="G192" s="246"/>
      <c r="H192" s="172"/>
      <c r="I192" s="247"/>
      <c r="J192" s="249"/>
      <c r="K192" s="251">
        <v>0</v>
      </c>
      <c r="L192" s="226">
        <v>0</v>
      </c>
      <c r="M192" s="250">
        <f t="shared" si="17"/>
        <v>0</v>
      </c>
      <c r="N192" s="228">
        <f t="shared" si="16"/>
        <v>0</v>
      </c>
      <c r="O192" s="252">
        <v>0</v>
      </c>
      <c r="P192" s="230">
        <v>0</v>
      </c>
      <c r="Q192" s="231">
        <f t="shared" si="18"/>
        <v>0</v>
      </c>
      <c r="R192" s="232">
        <f t="shared" si="19"/>
        <v>0</v>
      </c>
      <c r="S192" s="234"/>
    </row>
    <row r="193" spans="1:19" ht="15.75" thickBot="1" x14ac:dyDescent="0.3">
      <c r="A193" s="253"/>
      <c r="B193" s="253"/>
      <c r="C193" s="253"/>
      <c r="D193" s="253"/>
      <c r="E193" s="253"/>
      <c r="F193" s="253"/>
      <c r="G193" s="253"/>
      <c r="H193" s="173"/>
      <c r="I193" s="254"/>
      <c r="J193" s="255"/>
      <c r="K193" s="256">
        <v>0</v>
      </c>
      <c r="L193" s="226">
        <v>0</v>
      </c>
      <c r="M193" s="250">
        <f t="shared" si="17"/>
        <v>0</v>
      </c>
      <c r="N193" s="228">
        <f t="shared" si="16"/>
        <v>0</v>
      </c>
      <c r="O193" s="257">
        <v>0</v>
      </c>
      <c r="P193" s="230">
        <v>0</v>
      </c>
      <c r="Q193" s="231">
        <f t="shared" si="18"/>
        <v>0</v>
      </c>
      <c r="R193" s="258">
        <f t="shared" si="19"/>
        <v>0</v>
      </c>
      <c r="S193" s="206"/>
    </row>
    <row r="194" spans="1:19" s="270" customFormat="1" ht="22.5" customHeight="1" thickBot="1" x14ac:dyDescent="0.3">
      <c r="A194" s="259" t="s">
        <v>0</v>
      </c>
      <c r="B194" s="260"/>
      <c r="C194" s="260"/>
      <c r="D194" s="260"/>
      <c r="E194" s="260"/>
      <c r="F194" s="260"/>
      <c r="G194" s="260"/>
      <c r="H194" s="174"/>
      <c r="I194" s="261"/>
      <c r="J194" s="260"/>
      <c r="K194" s="262">
        <f t="shared" ref="K194:R194" si="20">SUM(K7:K193)</f>
        <v>1417294.1699999997</v>
      </c>
      <c r="L194" s="263">
        <f t="shared" si="20"/>
        <v>71895.540000000008</v>
      </c>
      <c r="M194" s="264">
        <f t="shared" si="20"/>
        <v>69939.855199999991</v>
      </c>
      <c r="N194" s="265">
        <f t="shared" si="20"/>
        <v>1958.3848000000007</v>
      </c>
      <c r="O194" s="266">
        <f t="shared" si="20"/>
        <v>2353006.46</v>
      </c>
      <c r="P194" s="267">
        <f t="shared" si="20"/>
        <v>449858.39999999997</v>
      </c>
      <c r="Q194" s="268">
        <f t="shared" si="20"/>
        <v>436899.42809999996</v>
      </c>
      <c r="R194" s="269">
        <f t="shared" si="20"/>
        <v>12958.971899999999</v>
      </c>
      <c r="S194" s="206"/>
    </row>
    <row r="195" spans="1:19" x14ac:dyDescent="0.25">
      <c r="S195" s="206"/>
    </row>
  </sheetData>
  <mergeCells count="3">
    <mergeCell ref="A5:D5"/>
    <mergeCell ref="K5:N5"/>
    <mergeCell ref="O5:R5"/>
  </mergeCells>
  <phoneticPr fontId="8" type="noConversion"/>
  <printOptions horizontalCentered="1"/>
  <pageMargins left="0.25" right="0.25" top="0.25" bottom="0.25" header="0.25" footer="0.25"/>
  <pageSetup paperSize="5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Z192"/>
  <sheetViews>
    <sheetView zoomScale="80" zoomScaleNormal="80" workbookViewId="0">
      <pane ySplit="6" topLeftCell="A82" activePane="bottomLeft" state="frozenSplit"/>
      <selection activeCell="A7" sqref="A7"/>
      <selection pane="bottomLeft" activeCell="H89" sqref="H89"/>
    </sheetView>
  </sheetViews>
  <sheetFormatPr defaultRowHeight="12" x14ac:dyDescent="0.2"/>
  <cols>
    <col min="1" max="1" width="9.85546875" style="1" bestFit="1" customWidth="1"/>
    <col min="2" max="2" width="7.140625" style="1" bestFit="1" customWidth="1"/>
    <col min="3" max="3" width="5.5703125" style="1" bestFit="1" customWidth="1"/>
    <col min="4" max="4" width="10.28515625" style="1" bestFit="1" customWidth="1"/>
    <col min="5" max="5" width="7.7109375" style="1" bestFit="1" customWidth="1"/>
    <col min="6" max="6" width="12" style="1" customWidth="1"/>
    <col min="7" max="7" width="25.42578125" style="1" customWidth="1"/>
    <col min="8" max="8" width="23.42578125" style="7" bestFit="1" customWidth="1"/>
    <col min="9" max="9" width="22.7109375" style="6" bestFit="1" customWidth="1"/>
    <col min="10" max="10" width="14" style="1" customWidth="1"/>
    <col min="11" max="11" width="12" style="5" bestFit="1" customWidth="1"/>
    <col min="12" max="12" width="13" style="1" bestFit="1" customWidth="1"/>
    <col min="13" max="14" width="12.7109375" style="1" bestFit="1" customWidth="1"/>
    <col min="15" max="15" width="11.7109375" style="4" bestFit="1" customWidth="1"/>
    <col min="16" max="16" width="13.85546875" style="1" bestFit="1" customWidth="1"/>
    <col min="17" max="17" width="13.85546875" style="3" bestFit="1" customWidth="1"/>
    <col min="18" max="18" width="12.7109375" style="1" bestFit="1" customWidth="1"/>
    <col min="19" max="19" width="10.28515625" style="2" bestFit="1" customWidth="1"/>
    <col min="20" max="20" width="9.5703125" style="1" bestFit="1" customWidth="1"/>
    <col min="21" max="21" width="2.7109375" style="1" customWidth="1"/>
    <col min="22" max="16384" width="9.140625" style="1"/>
  </cols>
  <sheetData>
    <row r="1" spans="1:26" ht="14.25" customHeight="1" x14ac:dyDescent="0.2">
      <c r="M1" s="118"/>
      <c r="N1" s="118"/>
      <c r="O1" s="118"/>
      <c r="P1" s="118"/>
      <c r="Q1" s="118"/>
      <c r="R1" s="118"/>
      <c r="S1" s="118"/>
    </row>
    <row r="2" spans="1:26" ht="22.5" customHeight="1" x14ac:dyDescent="0.2">
      <c r="A2" s="35"/>
      <c r="B2" s="33"/>
      <c r="C2" s="33"/>
      <c r="D2" s="33"/>
      <c r="E2" s="33"/>
      <c r="F2" s="33"/>
      <c r="G2" s="33"/>
      <c r="H2" s="33"/>
      <c r="I2" s="33"/>
      <c r="J2" s="33" t="s">
        <v>257</v>
      </c>
      <c r="K2" s="33"/>
      <c r="L2" s="33"/>
      <c r="M2" s="118"/>
      <c r="N2" s="118"/>
      <c r="O2" s="118"/>
      <c r="P2" s="118"/>
      <c r="Q2" s="118"/>
      <c r="R2" s="118"/>
      <c r="S2" s="118"/>
    </row>
    <row r="3" spans="1:26" x14ac:dyDescent="0.2">
      <c r="A3" s="35"/>
      <c r="B3" s="33"/>
      <c r="C3" s="33"/>
      <c r="D3" s="33"/>
      <c r="E3" s="33"/>
      <c r="F3" s="33"/>
      <c r="G3" s="33"/>
      <c r="H3" s="33"/>
      <c r="I3" s="33"/>
      <c r="J3" s="33" t="s">
        <v>256</v>
      </c>
      <c r="K3" s="33"/>
      <c r="L3" s="33"/>
      <c r="M3" s="118"/>
      <c r="N3" s="118"/>
      <c r="O3" s="118"/>
      <c r="P3" s="118"/>
      <c r="Q3" s="118"/>
      <c r="R3" s="118"/>
      <c r="S3" s="118"/>
    </row>
    <row r="4" spans="1:26" ht="12.75" thickBot="1" x14ac:dyDescent="0.25">
      <c r="A4" s="35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9">
        <v>0.03</v>
      </c>
      <c r="P4" s="34"/>
      <c r="Q4" s="33"/>
      <c r="R4" s="39">
        <v>0.03</v>
      </c>
      <c r="T4" s="8"/>
      <c r="U4" s="8"/>
      <c r="V4" s="8"/>
      <c r="W4" s="8"/>
      <c r="X4" s="8"/>
      <c r="Y4" s="8"/>
      <c r="Z4" s="8"/>
    </row>
    <row r="5" spans="1:26" ht="32.25" customHeight="1" thickBot="1" x14ac:dyDescent="0.25">
      <c r="A5" s="308" t="s">
        <v>255</v>
      </c>
      <c r="B5" s="309"/>
      <c r="C5" s="309"/>
      <c r="D5" s="310"/>
      <c r="E5" s="32"/>
      <c r="F5" s="27" t="s">
        <v>254</v>
      </c>
      <c r="G5" s="31"/>
      <c r="H5" s="30" t="s">
        <v>313</v>
      </c>
      <c r="I5" s="27" t="s">
        <v>314</v>
      </c>
      <c r="J5" s="29" t="s">
        <v>312</v>
      </c>
      <c r="K5" s="300" t="s">
        <v>253</v>
      </c>
      <c r="L5" s="301"/>
      <c r="M5" s="302"/>
      <c r="N5" s="303"/>
      <c r="O5" s="304" t="s">
        <v>252</v>
      </c>
      <c r="P5" s="305"/>
      <c r="Q5" s="306"/>
      <c r="R5" s="307"/>
      <c r="S5" s="8"/>
      <c r="T5" s="8"/>
      <c r="U5" s="8"/>
      <c r="V5" s="8"/>
      <c r="W5" s="8"/>
      <c r="X5" s="8"/>
      <c r="Y5" s="8"/>
    </row>
    <row r="6" spans="1:26" ht="48.75" thickBot="1" x14ac:dyDescent="0.25">
      <c r="A6" s="27" t="s">
        <v>251</v>
      </c>
      <c r="B6" s="27" t="s">
        <v>250</v>
      </c>
      <c r="C6" s="27" t="s">
        <v>249</v>
      </c>
      <c r="D6" s="27" t="s">
        <v>248</v>
      </c>
      <c r="E6" s="27" t="s">
        <v>247</v>
      </c>
      <c r="F6" s="27" t="s">
        <v>246</v>
      </c>
      <c r="G6" s="27" t="s">
        <v>245</v>
      </c>
      <c r="H6" s="28" t="s">
        <v>244</v>
      </c>
      <c r="I6" s="27" t="s">
        <v>243</v>
      </c>
      <c r="J6" s="27" t="s">
        <v>242</v>
      </c>
      <c r="K6" s="57" t="s">
        <v>240</v>
      </c>
      <c r="L6" s="40" t="s">
        <v>241</v>
      </c>
      <c r="M6" s="62" t="s">
        <v>238</v>
      </c>
      <c r="N6" s="26" t="s">
        <v>237</v>
      </c>
      <c r="O6" s="68" t="s">
        <v>240</v>
      </c>
      <c r="P6" s="75" t="s">
        <v>239</v>
      </c>
      <c r="Q6" s="36" t="s">
        <v>238</v>
      </c>
      <c r="R6" s="37" t="s">
        <v>237</v>
      </c>
      <c r="S6" s="8"/>
      <c r="T6" s="8"/>
      <c r="U6" s="8"/>
      <c r="V6" s="8"/>
      <c r="W6" s="8"/>
      <c r="X6" s="8"/>
      <c r="Y6" s="8"/>
    </row>
    <row r="7" spans="1:26" s="137" customFormat="1" ht="30" x14ac:dyDescent="0.25">
      <c r="A7" s="129" t="s">
        <v>236</v>
      </c>
      <c r="B7" s="129">
        <v>5180</v>
      </c>
      <c r="C7" s="272" t="s">
        <v>235</v>
      </c>
      <c r="D7" s="129">
        <v>425078</v>
      </c>
      <c r="E7" s="129">
        <v>725643</v>
      </c>
      <c r="F7" s="129" t="s">
        <v>234</v>
      </c>
      <c r="G7" s="129" t="s">
        <v>233</v>
      </c>
      <c r="H7" s="130" t="s">
        <v>101</v>
      </c>
      <c r="I7" s="129" t="s">
        <v>100</v>
      </c>
      <c r="J7" s="129" t="s">
        <v>1</v>
      </c>
      <c r="K7" s="131">
        <v>5260</v>
      </c>
      <c r="L7" s="132">
        <v>263</v>
      </c>
      <c r="M7" s="133">
        <f t="shared" ref="M7:M29" si="0">L7-N7</f>
        <v>263</v>
      </c>
      <c r="N7" s="134">
        <v>0</v>
      </c>
      <c r="O7" s="131">
        <v>0</v>
      </c>
      <c r="P7" s="132">
        <v>0</v>
      </c>
      <c r="Q7" s="133">
        <f t="shared" ref="Q7:Q29" si="1">P7-R7</f>
        <v>0</v>
      </c>
      <c r="R7" s="135">
        <f t="shared" ref="R7:R29" si="2">P7*$R$4</f>
        <v>0</v>
      </c>
    </row>
    <row r="8" spans="1:26" s="137" customFormat="1" ht="30" x14ac:dyDescent="0.25">
      <c r="A8" s="129"/>
      <c r="B8" s="129"/>
      <c r="C8" s="129"/>
      <c r="D8" s="129"/>
      <c r="E8" s="129"/>
      <c r="F8" s="129"/>
      <c r="G8" s="129"/>
      <c r="H8" s="130" t="s">
        <v>115</v>
      </c>
      <c r="I8" s="129" t="s">
        <v>114</v>
      </c>
      <c r="J8" s="129" t="s">
        <v>1</v>
      </c>
      <c r="K8" s="131">
        <v>7617</v>
      </c>
      <c r="L8" s="132">
        <v>380.85</v>
      </c>
      <c r="M8" s="133">
        <f t="shared" si="0"/>
        <v>369.42450000000002</v>
      </c>
      <c r="N8" s="134">
        <f t="shared" ref="N8:N29" si="3">L8*$N$4</f>
        <v>11.4255</v>
      </c>
      <c r="O8" s="131">
        <v>45723</v>
      </c>
      <c r="P8" s="132">
        <v>9144.6</v>
      </c>
      <c r="Q8" s="133">
        <f t="shared" si="1"/>
        <v>8870.2620000000006</v>
      </c>
      <c r="R8" s="135">
        <f t="shared" si="2"/>
        <v>274.33800000000002</v>
      </c>
    </row>
    <row r="9" spans="1:26" s="137" customFormat="1" ht="30" x14ac:dyDescent="0.25">
      <c r="A9" s="129"/>
      <c r="B9" s="129"/>
      <c r="C9" s="129"/>
      <c r="D9" s="129"/>
      <c r="E9" s="129"/>
      <c r="F9" s="129"/>
      <c r="G9" s="129"/>
      <c r="H9" s="130" t="s">
        <v>8</v>
      </c>
      <c r="I9" s="129" t="s">
        <v>9</v>
      </c>
      <c r="J9" s="129" t="s">
        <v>1</v>
      </c>
      <c r="K9" s="131">
        <v>2396</v>
      </c>
      <c r="L9" s="132">
        <v>119.8</v>
      </c>
      <c r="M9" s="133">
        <f t="shared" si="0"/>
        <v>116.206</v>
      </c>
      <c r="N9" s="134">
        <f t="shared" si="3"/>
        <v>3.5939999999999999</v>
      </c>
      <c r="O9" s="131">
        <v>0</v>
      </c>
      <c r="P9" s="132">
        <v>0</v>
      </c>
      <c r="Q9" s="133">
        <f t="shared" si="1"/>
        <v>0</v>
      </c>
      <c r="R9" s="135">
        <f t="shared" si="2"/>
        <v>0</v>
      </c>
    </row>
    <row r="10" spans="1:26" s="137" customFormat="1" ht="30" x14ac:dyDescent="0.25">
      <c r="A10" s="129"/>
      <c r="B10" s="129"/>
      <c r="C10" s="129"/>
      <c r="D10" s="129"/>
      <c r="E10" s="129"/>
      <c r="F10" s="129"/>
      <c r="G10" s="129"/>
      <c r="H10" s="130" t="s">
        <v>8</v>
      </c>
      <c r="I10" s="129" t="s">
        <v>7</v>
      </c>
      <c r="J10" s="129" t="s">
        <v>1</v>
      </c>
      <c r="K10" s="131">
        <v>0</v>
      </c>
      <c r="L10" s="132">
        <v>0</v>
      </c>
      <c r="M10" s="133">
        <v>0</v>
      </c>
      <c r="N10" s="134">
        <v>0</v>
      </c>
      <c r="O10" s="131">
        <v>0</v>
      </c>
      <c r="P10" s="132">
        <v>0</v>
      </c>
      <c r="Q10" s="133">
        <v>0</v>
      </c>
      <c r="R10" s="135">
        <f t="shared" si="2"/>
        <v>0</v>
      </c>
    </row>
    <row r="11" spans="1:26" s="137" customFormat="1" ht="30" x14ac:dyDescent="0.25">
      <c r="A11" s="129"/>
      <c r="B11" s="129"/>
      <c r="C11" s="129"/>
      <c r="D11" s="129"/>
      <c r="E11" s="129"/>
      <c r="F11" s="129"/>
      <c r="G11" s="129"/>
      <c r="H11" s="130" t="s">
        <v>98</v>
      </c>
      <c r="I11" s="129" t="s">
        <v>99</v>
      </c>
      <c r="J11" s="129" t="s">
        <v>1</v>
      </c>
      <c r="K11" s="131">
        <v>572</v>
      </c>
      <c r="L11" s="132">
        <v>28.6</v>
      </c>
      <c r="M11" s="133">
        <f t="shared" si="0"/>
        <v>27.742000000000001</v>
      </c>
      <c r="N11" s="134">
        <f t="shared" si="3"/>
        <v>0.85799999999999998</v>
      </c>
      <c r="O11" s="131">
        <v>8992.75</v>
      </c>
      <c r="P11" s="132">
        <v>1798.55</v>
      </c>
      <c r="Q11" s="133">
        <f t="shared" si="1"/>
        <v>1744.5934999999999</v>
      </c>
      <c r="R11" s="135">
        <f t="shared" si="2"/>
        <v>53.956499999999998</v>
      </c>
    </row>
    <row r="12" spans="1:26" s="137" customFormat="1" ht="30" x14ac:dyDescent="0.25">
      <c r="A12" s="129"/>
      <c r="B12" s="129"/>
      <c r="C12" s="129"/>
      <c r="D12" s="129"/>
      <c r="E12" s="129"/>
      <c r="F12" s="129"/>
      <c r="G12" s="129"/>
      <c r="H12" s="130" t="s">
        <v>98</v>
      </c>
      <c r="I12" s="129" t="s">
        <v>97</v>
      </c>
      <c r="J12" s="129" t="s">
        <v>1</v>
      </c>
      <c r="K12" s="131">
        <v>3229</v>
      </c>
      <c r="L12" s="132">
        <v>161.44999999999999</v>
      </c>
      <c r="M12" s="133">
        <f t="shared" si="0"/>
        <v>156.60649999999998</v>
      </c>
      <c r="N12" s="134">
        <f t="shared" si="3"/>
        <v>4.8434999999999997</v>
      </c>
      <c r="O12" s="131">
        <v>2751.5</v>
      </c>
      <c r="P12" s="132">
        <v>550.29999999999995</v>
      </c>
      <c r="Q12" s="133">
        <f t="shared" si="1"/>
        <v>533.79099999999994</v>
      </c>
      <c r="R12" s="135">
        <f t="shared" si="2"/>
        <v>16.508999999999997</v>
      </c>
    </row>
    <row r="13" spans="1:26" s="137" customFormat="1" ht="45" x14ac:dyDescent="0.25">
      <c r="A13" s="129"/>
      <c r="B13" s="129"/>
      <c r="C13" s="129"/>
      <c r="D13" s="129"/>
      <c r="E13" s="129"/>
      <c r="F13" s="129"/>
      <c r="G13" s="129"/>
      <c r="H13" s="130" t="s">
        <v>149</v>
      </c>
      <c r="I13" s="129" t="s">
        <v>367</v>
      </c>
      <c r="J13" s="129" t="s">
        <v>1</v>
      </c>
      <c r="K13" s="131">
        <v>20312</v>
      </c>
      <c r="L13" s="132">
        <v>1015.6</v>
      </c>
      <c r="M13" s="133">
        <f t="shared" si="0"/>
        <v>985.13200000000006</v>
      </c>
      <c r="N13" s="134">
        <f t="shared" si="3"/>
        <v>30.468</v>
      </c>
      <c r="O13" s="131">
        <v>42637</v>
      </c>
      <c r="P13" s="132">
        <v>8527.4</v>
      </c>
      <c r="Q13" s="133">
        <f t="shared" si="1"/>
        <v>8271.5779999999995</v>
      </c>
      <c r="R13" s="135">
        <f t="shared" si="2"/>
        <v>255.82199999999997</v>
      </c>
    </row>
    <row r="14" spans="1:26" s="137" customFormat="1" ht="30" x14ac:dyDescent="0.25">
      <c r="A14" s="129"/>
      <c r="B14" s="129"/>
      <c r="C14" s="129"/>
      <c r="D14" s="129"/>
      <c r="E14" s="129"/>
      <c r="F14" s="129"/>
      <c r="G14" s="129"/>
      <c r="H14" s="130" t="s">
        <v>149</v>
      </c>
      <c r="I14" s="129" t="s">
        <v>150</v>
      </c>
      <c r="J14" s="129" t="s">
        <v>1</v>
      </c>
      <c r="K14" s="131">
        <v>23158</v>
      </c>
      <c r="L14" s="132">
        <v>1157.9000000000001</v>
      </c>
      <c r="M14" s="133">
        <f t="shared" si="0"/>
        <v>1123.163</v>
      </c>
      <c r="N14" s="134">
        <f t="shared" si="3"/>
        <v>34.737000000000002</v>
      </c>
      <c r="O14" s="131">
        <v>0</v>
      </c>
      <c r="P14" s="132">
        <v>0</v>
      </c>
      <c r="Q14" s="133">
        <f t="shared" si="1"/>
        <v>0</v>
      </c>
      <c r="R14" s="135">
        <f t="shared" si="2"/>
        <v>0</v>
      </c>
    </row>
    <row r="15" spans="1:26" s="137" customFormat="1" ht="30" x14ac:dyDescent="0.25">
      <c r="A15" s="129"/>
      <c r="B15" s="129"/>
      <c r="C15" s="129"/>
      <c r="D15" s="129"/>
      <c r="E15" s="129"/>
      <c r="F15" s="129"/>
      <c r="G15" s="129"/>
      <c r="H15" s="130" t="s">
        <v>149</v>
      </c>
      <c r="I15" s="129" t="s">
        <v>148</v>
      </c>
      <c r="J15" s="129" t="s">
        <v>1</v>
      </c>
      <c r="K15" s="131">
        <v>6033</v>
      </c>
      <c r="L15" s="132">
        <v>301.64999999999998</v>
      </c>
      <c r="M15" s="133">
        <f t="shared" si="0"/>
        <v>292.60049999999995</v>
      </c>
      <c r="N15" s="134">
        <f t="shared" si="3"/>
        <v>9.0494999999999983</v>
      </c>
      <c r="O15" s="131">
        <v>0</v>
      </c>
      <c r="P15" s="132">
        <v>0</v>
      </c>
      <c r="Q15" s="133">
        <f t="shared" si="1"/>
        <v>0</v>
      </c>
      <c r="R15" s="135">
        <f t="shared" si="2"/>
        <v>0</v>
      </c>
    </row>
    <row r="16" spans="1:26" s="137" customFormat="1" ht="30" x14ac:dyDescent="0.25">
      <c r="A16" s="129"/>
      <c r="B16" s="129"/>
      <c r="C16" s="129"/>
      <c r="D16" s="129"/>
      <c r="E16" s="129"/>
      <c r="F16" s="129"/>
      <c r="G16" s="129"/>
      <c r="H16" s="130" t="s">
        <v>226</v>
      </c>
      <c r="I16" s="129" t="s">
        <v>225</v>
      </c>
      <c r="J16" s="129" t="s">
        <v>1</v>
      </c>
      <c r="K16" s="131">
        <v>16953</v>
      </c>
      <c r="L16" s="132">
        <v>847.65</v>
      </c>
      <c r="M16" s="133">
        <f t="shared" si="0"/>
        <v>822.22050000000002</v>
      </c>
      <c r="N16" s="134">
        <f t="shared" si="3"/>
        <v>25.429499999999997</v>
      </c>
      <c r="O16" s="131">
        <v>0</v>
      </c>
      <c r="P16" s="132">
        <v>0</v>
      </c>
      <c r="Q16" s="133">
        <f t="shared" si="1"/>
        <v>0</v>
      </c>
      <c r="R16" s="135">
        <f t="shared" si="2"/>
        <v>0</v>
      </c>
    </row>
    <row r="17" spans="1:20" s="137" customFormat="1" ht="30" x14ac:dyDescent="0.25">
      <c r="A17" s="129"/>
      <c r="B17" s="129"/>
      <c r="C17" s="129"/>
      <c r="D17" s="129"/>
      <c r="E17" s="129"/>
      <c r="F17" s="129"/>
      <c r="G17" s="129"/>
      <c r="H17" s="130" t="s">
        <v>51</v>
      </c>
      <c r="I17" s="129" t="s">
        <v>53</v>
      </c>
      <c r="J17" s="129" t="s">
        <v>1</v>
      </c>
      <c r="K17" s="131">
        <v>1617</v>
      </c>
      <c r="L17" s="132">
        <v>80.849999999999994</v>
      </c>
      <c r="M17" s="133">
        <f t="shared" si="0"/>
        <v>78.424499999999995</v>
      </c>
      <c r="N17" s="134">
        <f t="shared" si="3"/>
        <v>2.4254999999999995</v>
      </c>
      <c r="O17" s="131">
        <v>0</v>
      </c>
      <c r="P17" s="132">
        <v>0</v>
      </c>
      <c r="Q17" s="133">
        <f t="shared" si="1"/>
        <v>0</v>
      </c>
      <c r="R17" s="135">
        <f t="shared" si="2"/>
        <v>0</v>
      </c>
    </row>
    <row r="18" spans="1:20" s="137" customFormat="1" ht="30" x14ac:dyDescent="0.25">
      <c r="A18" s="129"/>
      <c r="B18" s="129"/>
      <c r="C18" s="129"/>
      <c r="D18" s="129"/>
      <c r="E18" s="129"/>
      <c r="F18" s="129"/>
      <c r="G18" s="129"/>
      <c r="H18" s="130" t="s">
        <v>51</v>
      </c>
      <c r="I18" s="129" t="s">
        <v>52</v>
      </c>
      <c r="J18" s="129" t="s">
        <v>1</v>
      </c>
      <c r="K18" s="131">
        <v>4230</v>
      </c>
      <c r="L18" s="132">
        <v>211.5</v>
      </c>
      <c r="M18" s="133">
        <f t="shared" si="0"/>
        <v>205.155</v>
      </c>
      <c r="N18" s="134">
        <f t="shared" si="3"/>
        <v>6.3449999999999998</v>
      </c>
      <c r="O18" s="131">
        <v>0</v>
      </c>
      <c r="P18" s="132">
        <v>0</v>
      </c>
      <c r="Q18" s="133">
        <f t="shared" si="1"/>
        <v>0</v>
      </c>
      <c r="R18" s="135">
        <f t="shared" si="2"/>
        <v>0</v>
      </c>
    </row>
    <row r="19" spans="1:20" s="137" customFormat="1" ht="30" x14ac:dyDescent="0.25">
      <c r="A19" s="129"/>
      <c r="B19" s="129"/>
      <c r="C19" s="129"/>
      <c r="D19" s="129"/>
      <c r="E19" s="129"/>
      <c r="F19" s="129"/>
      <c r="G19" s="129"/>
      <c r="H19" s="130" t="s">
        <v>51</v>
      </c>
      <c r="I19" s="129" t="s">
        <v>50</v>
      </c>
      <c r="J19" s="129" t="s">
        <v>1</v>
      </c>
      <c r="K19" s="131">
        <v>3640</v>
      </c>
      <c r="L19" s="132">
        <v>182</v>
      </c>
      <c r="M19" s="133">
        <f t="shared" si="0"/>
        <v>176.54</v>
      </c>
      <c r="N19" s="134">
        <f t="shared" si="3"/>
        <v>5.46</v>
      </c>
      <c r="O19" s="131">
        <v>0</v>
      </c>
      <c r="P19" s="132">
        <v>0</v>
      </c>
      <c r="Q19" s="133">
        <f t="shared" si="1"/>
        <v>0</v>
      </c>
      <c r="R19" s="135">
        <f t="shared" si="2"/>
        <v>0</v>
      </c>
      <c r="S19" s="136"/>
    </row>
    <row r="20" spans="1:20" s="137" customFormat="1" ht="30" x14ac:dyDescent="0.25">
      <c r="A20" s="129"/>
      <c r="B20" s="129"/>
      <c r="C20" s="129"/>
      <c r="D20" s="129"/>
      <c r="E20" s="129"/>
      <c r="F20" s="129"/>
      <c r="G20" s="129"/>
      <c r="H20" s="130" t="s">
        <v>15</v>
      </c>
      <c r="I20" s="129" t="s">
        <v>17</v>
      </c>
      <c r="J20" s="129" t="s">
        <v>1</v>
      </c>
      <c r="K20" s="131">
        <v>0</v>
      </c>
      <c r="L20" s="132">
        <v>0</v>
      </c>
      <c r="M20" s="133">
        <f t="shared" si="0"/>
        <v>0</v>
      </c>
      <c r="N20" s="134">
        <f t="shared" si="3"/>
        <v>0</v>
      </c>
      <c r="O20" s="131">
        <v>0</v>
      </c>
      <c r="P20" s="132">
        <v>0</v>
      </c>
      <c r="Q20" s="133">
        <f t="shared" si="1"/>
        <v>0</v>
      </c>
      <c r="R20" s="135">
        <f t="shared" si="2"/>
        <v>0</v>
      </c>
      <c r="S20" s="136"/>
    </row>
    <row r="21" spans="1:20" s="137" customFormat="1" ht="30" x14ac:dyDescent="0.25">
      <c r="A21" s="129"/>
      <c r="B21" s="129"/>
      <c r="C21" s="129"/>
      <c r="D21" s="129"/>
      <c r="E21" s="129"/>
      <c r="F21" s="129"/>
      <c r="G21" s="129"/>
      <c r="H21" s="130" t="s">
        <v>15</v>
      </c>
      <c r="I21" s="129" t="s">
        <v>16</v>
      </c>
      <c r="J21" s="129" t="s">
        <v>1</v>
      </c>
      <c r="K21" s="131">
        <v>919.45</v>
      </c>
      <c r="L21" s="132">
        <v>45.97</v>
      </c>
      <c r="M21" s="133">
        <f t="shared" si="0"/>
        <v>45.97</v>
      </c>
      <c r="N21" s="134">
        <v>0</v>
      </c>
      <c r="O21" s="131">
        <v>0</v>
      </c>
      <c r="P21" s="132">
        <v>0</v>
      </c>
      <c r="Q21" s="133">
        <f t="shared" si="1"/>
        <v>0</v>
      </c>
      <c r="R21" s="135">
        <f t="shared" si="2"/>
        <v>0</v>
      </c>
      <c r="S21" s="136"/>
    </row>
    <row r="22" spans="1:20" s="137" customFormat="1" ht="30" x14ac:dyDescent="0.25">
      <c r="A22" s="129"/>
      <c r="B22" s="129"/>
      <c r="C22" s="129"/>
      <c r="D22" s="129"/>
      <c r="E22" s="129"/>
      <c r="F22" s="129"/>
      <c r="G22" s="129"/>
      <c r="H22" s="130" t="s">
        <v>15</v>
      </c>
      <c r="I22" s="129" t="s">
        <v>14</v>
      </c>
      <c r="J22" s="129" t="s">
        <v>1</v>
      </c>
      <c r="K22" s="131">
        <v>0</v>
      </c>
      <c r="L22" s="132">
        <v>0</v>
      </c>
      <c r="M22" s="133">
        <f t="shared" si="0"/>
        <v>0</v>
      </c>
      <c r="N22" s="134">
        <f t="shared" si="3"/>
        <v>0</v>
      </c>
      <c r="O22" s="131">
        <v>0</v>
      </c>
      <c r="P22" s="132">
        <v>0</v>
      </c>
      <c r="Q22" s="133">
        <f t="shared" si="1"/>
        <v>0</v>
      </c>
      <c r="R22" s="135">
        <f t="shared" si="2"/>
        <v>0</v>
      </c>
      <c r="S22" s="136"/>
    </row>
    <row r="23" spans="1:20" s="137" customFormat="1" ht="30" x14ac:dyDescent="0.25">
      <c r="A23" s="129"/>
      <c r="B23" s="129"/>
      <c r="C23" s="129"/>
      <c r="D23" s="129"/>
      <c r="E23" s="129"/>
      <c r="F23" s="129"/>
      <c r="G23" s="129"/>
      <c r="H23" s="130" t="s">
        <v>123</v>
      </c>
      <c r="I23" s="129" t="s">
        <v>122</v>
      </c>
      <c r="J23" s="129" t="s">
        <v>1</v>
      </c>
      <c r="K23" s="131">
        <v>19181</v>
      </c>
      <c r="L23" s="132">
        <v>959</v>
      </c>
      <c r="M23" s="133">
        <v>5</v>
      </c>
      <c r="N23" s="134">
        <f t="shared" si="3"/>
        <v>28.77</v>
      </c>
      <c r="O23" s="131">
        <v>0</v>
      </c>
      <c r="P23" s="132">
        <v>0</v>
      </c>
      <c r="Q23" s="133">
        <f t="shared" si="1"/>
        <v>0</v>
      </c>
      <c r="R23" s="135">
        <f t="shared" si="2"/>
        <v>0</v>
      </c>
      <c r="S23" s="136"/>
    </row>
    <row r="24" spans="1:20" s="137" customFormat="1" ht="30" x14ac:dyDescent="0.25">
      <c r="A24" s="129"/>
      <c r="B24" s="129"/>
      <c r="C24" s="129"/>
      <c r="D24" s="129"/>
      <c r="E24" s="129"/>
      <c r="F24" s="129"/>
      <c r="G24" s="129"/>
      <c r="H24" s="130" t="s">
        <v>182</v>
      </c>
      <c r="I24" s="129" t="s">
        <v>187</v>
      </c>
      <c r="J24" s="129" t="s">
        <v>1</v>
      </c>
      <c r="K24" s="131">
        <v>10398</v>
      </c>
      <c r="L24" s="132">
        <v>519.9</v>
      </c>
      <c r="M24" s="133">
        <f t="shared" si="0"/>
        <v>504.303</v>
      </c>
      <c r="N24" s="134">
        <f t="shared" si="3"/>
        <v>15.597</v>
      </c>
      <c r="O24" s="131">
        <v>0</v>
      </c>
      <c r="P24" s="132">
        <v>0</v>
      </c>
      <c r="Q24" s="133">
        <f t="shared" si="1"/>
        <v>0</v>
      </c>
      <c r="R24" s="135">
        <f t="shared" si="2"/>
        <v>0</v>
      </c>
      <c r="S24" s="136"/>
    </row>
    <row r="25" spans="1:20" s="137" customFormat="1" ht="30" x14ac:dyDescent="0.25">
      <c r="A25" s="129"/>
      <c r="B25" s="129"/>
      <c r="C25" s="129"/>
      <c r="D25" s="129"/>
      <c r="E25" s="129"/>
      <c r="F25" s="129"/>
      <c r="G25" s="129"/>
      <c r="H25" s="130" t="s">
        <v>182</v>
      </c>
      <c r="I25" s="129" t="s">
        <v>186</v>
      </c>
      <c r="J25" s="129" t="s">
        <v>1</v>
      </c>
      <c r="K25" s="131">
        <v>250</v>
      </c>
      <c r="L25" s="132">
        <v>12.5</v>
      </c>
      <c r="M25" s="133">
        <f t="shared" si="0"/>
        <v>12.125</v>
      </c>
      <c r="N25" s="134">
        <f t="shared" si="3"/>
        <v>0.375</v>
      </c>
      <c r="O25" s="131">
        <v>0</v>
      </c>
      <c r="P25" s="132">
        <v>0</v>
      </c>
      <c r="Q25" s="133">
        <f t="shared" si="1"/>
        <v>0</v>
      </c>
      <c r="R25" s="135">
        <f t="shared" si="2"/>
        <v>0</v>
      </c>
      <c r="S25" s="136"/>
    </row>
    <row r="26" spans="1:20" s="137" customFormat="1" ht="30" x14ac:dyDescent="0.25">
      <c r="A26" s="129"/>
      <c r="B26" s="129"/>
      <c r="C26" s="129"/>
      <c r="D26" s="129"/>
      <c r="E26" s="129"/>
      <c r="F26" s="129"/>
      <c r="G26" s="129"/>
      <c r="H26" s="130" t="s">
        <v>182</v>
      </c>
      <c r="I26" s="129" t="s">
        <v>184</v>
      </c>
      <c r="J26" s="129" t="s">
        <v>1</v>
      </c>
      <c r="K26" s="131">
        <v>14213</v>
      </c>
      <c r="L26" s="132">
        <v>710.65</v>
      </c>
      <c r="M26" s="133">
        <f t="shared" si="0"/>
        <v>689.33050000000003</v>
      </c>
      <c r="N26" s="134">
        <f t="shared" si="3"/>
        <v>21.319499999999998</v>
      </c>
      <c r="O26" s="131">
        <v>3124</v>
      </c>
      <c r="P26" s="132">
        <v>624.79999999999995</v>
      </c>
      <c r="Q26" s="133">
        <f t="shared" si="1"/>
        <v>606.05599999999993</v>
      </c>
      <c r="R26" s="135">
        <f t="shared" si="2"/>
        <v>18.743999999999996</v>
      </c>
      <c r="S26" s="136"/>
    </row>
    <row r="27" spans="1:20" s="137" customFormat="1" ht="30" x14ac:dyDescent="0.25">
      <c r="A27" s="129"/>
      <c r="B27" s="129"/>
      <c r="C27" s="129"/>
      <c r="D27" s="129"/>
      <c r="E27" s="129"/>
      <c r="F27" s="129"/>
      <c r="G27" s="129"/>
      <c r="H27" s="130" t="s">
        <v>182</v>
      </c>
      <c r="I27" s="129" t="s">
        <v>183</v>
      </c>
      <c r="J27" s="129" t="s">
        <v>1</v>
      </c>
      <c r="K27" s="131">
        <v>1057</v>
      </c>
      <c r="L27" s="132">
        <v>52.85</v>
      </c>
      <c r="M27" s="133">
        <f t="shared" si="0"/>
        <v>51.264499999999998</v>
      </c>
      <c r="N27" s="134">
        <f t="shared" si="3"/>
        <v>1.5854999999999999</v>
      </c>
      <c r="O27" s="131">
        <v>0</v>
      </c>
      <c r="P27" s="132">
        <v>0</v>
      </c>
      <c r="Q27" s="133">
        <f t="shared" si="1"/>
        <v>0</v>
      </c>
      <c r="R27" s="135">
        <f t="shared" si="2"/>
        <v>0</v>
      </c>
      <c r="S27" s="136"/>
    </row>
    <row r="28" spans="1:20" s="137" customFormat="1" ht="30" x14ac:dyDescent="0.25">
      <c r="A28" s="129"/>
      <c r="B28" s="129"/>
      <c r="C28" s="129"/>
      <c r="D28" s="129"/>
      <c r="E28" s="129"/>
      <c r="F28" s="129"/>
      <c r="G28" s="129"/>
      <c r="H28" s="130" t="s">
        <v>182</v>
      </c>
      <c r="I28" s="129" t="s">
        <v>181</v>
      </c>
      <c r="J28" s="129" t="s">
        <v>1</v>
      </c>
      <c r="K28" s="131">
        <v>11248</v>
      </c>
      <c r="L28" s="132">
        <v>562.4</v>
      </c>
      <c r="M28" s="133">
        <f t="shared" si="0"/>
        <v>545.52800000000002</v>
      </c>
      <c r="N28" s="134">
        <f t="shared" si="3"/>
        <v>16.872</v>
      </c>
      <c r="O28" s="131">
        <v>0</v>
      </c>
      <c r="P28" s="132">
        <v>0</v>
      </c>
      <c r="Q28" s="133">
        <f t="shared" si="1"/>
        <v>0</v>
      </c>
      <c r="R28" s="135">
        <f t="shared" si="2"/>
        <v>0</v>
      </c>
      <c r="S28" s="136"/>
    </row>
    <row r="29" spans="1:20" s="137" customFormat="1" ht="30" x14ac:dyDescent="0.25">
      <c r="A29" s="129"/>
      <c r="B29" s="129"/>
      <c r="C29" s="129"/>
      <c r="D29" s="129"/>
      <c r="E29" s="129"/>
      <c r="F29" s="129"/>
      <c r="G29" s="129"/>
      <c r="H29" s="130" t="s">
        <v>137</v>
      </c>
      <c r="I29" s="129" t="s">
        <v>138</v>
      </c>
      <c r="J29" s="129" t="s">
        <v>1</v>
      </c>
      <c r="K29" s="131">
        <v>6047</v>
      </c>
      <c r="L29" s="132">
        <v>302.35000000000002</v>
      </c>
      <c r="M29" s="133">
        <f t="shared" si="0"/>
        <v>293.27950000000004</v>
      </c>
      <c r="N29" s="134">
        <f t="shared" si="3"/>
        <v>9.0705000000000009</v>
      </c>
      <c r="O29" s="131">
        <v>3441</v>
      </c>
      <c r="P29" s="132">
        <v>688.2</v>
      </c>
      <c r="Q29" s="133">
        <f t="shared" si="1"/>
        <v>667.55400000000009</v>
      </c>
      <c r="R29" s="135">
        <f t="shared" si="2"/>
        <v>20.646000000000001</v>
      </c>
      <c r="S29" s="136"/>
      <c r="T29" s="137" t="s">
        <v>286</v>
      </c>
    </row>
    <row r="30" spans="1:20" s="137" customFormat="1" ht="30" x14ac:dyDescent="0.25">
      <c r="A30" s="129"/>
      <c r="B30" s="129"/>
      <c r="C30" s="129"/>
      <c r="D30" s="129"/>
      <c r="E30" s="129"/>
      <c r="F30" s="129"/>
      <c r="G30" s="129"/>
      <c r="H30" s="130" t="s">
        <v>137</v>
      </c>
      <c r="I30" s="129" t="s">
        <v>136</v>
      </c>
      <c r="J30" s="129" t="s">
        <v>1</v>
      </c>
      <c r="K30" s="131">
        <v>7346</v>
      </c>
      <c r="L30" s="132">
        <v>367.3</v>
      </c>
      <c r="M30" s="133">
        <f t="shared" ref="M30:M52" si="4">L30-N30</f>
        <v>356.28100000000001</v>
      </c>
      <c r="N30" s="134">
        <f t="shared" ref="N30:N52" si="5">L30*$N$4</f>
        <v>11.019</v>
      </c>
      <c r="O30" s="131">
        <v>56400</v>
      </c>
      <c r="P30" s="132">
        <v>11280</v>
      </c>
      <c r="Q30" s="133">
        <f t="shared" ref="Q30:Q52" si="6">P30-R30</f>
        <v>10941.6</v>
      </c>
      <c r="R30" s="135">
        <f t="shared" ref="R30:R52" si="7">P30*$R$4</f>
        <v>338.4</v>
      </c>
      <c r="S30" s="136"/>
    </row>
    <row r="31" spans="1:20" s="137" customFormat="1" ht="30" x14ac:dyDescent="0.25">
      <c r="A31" s="129"/>
      <c r="B31" s="129"/>
      <c r="C31" s="129"/>
      <c r="D31" s="129"/>
      <c r="E31" s="129"/>
      <c r="F31" s="129"/>
      <c r="G31" s="129" t="s">
        <v>286</v>
      </c>
      <c r="H31" s="130" t="s">
        <v>110</v>
      </c>
      <c r="I31" s="129" t="s">
        <v>111</v>
      </c>
      <c r="J31" s="129" t="s">
        <v>1</v>
      </c>
      <c r="K31" s="131">
        <v>18086</v>
      </c>
      <c r="L31" s="132">
        <v>904.3</v>
      </c>
      <c r="M31" s="133">
        <f t="shared" si="4"/>
        <v>877.17099999999994</v>
      </c>
      <c r="N31" s="134">
        <f t="shared" si="5"/>
        <v>27.128999999999998</v>
      </c>
      <c r="O31" s="131">
        <v>40407</v>
      </c>
      <c r="P31" s="132">
        <v>8081.4</v>
      </c>
      <c r="Q31" s="133">
        <f t="shared" si="6"/>
        <v>7838.9579999999996</v>
      </c>
      <c r="R31" s="135">
        <f t="shared" si="7"/>
        <v>242.44199999999998</v>
      </c>
    </row>
    <row r="32" spans="1:20" s="137" customFormat="1" ht="30" x14ac:dyDescent="0.25">
      <c r="A32" s="129"/>
      <c r="B32" s="129"/>
      <c r="C32" s="129"/>
      <c r="D32" s="129"/>
      <c r="E32" s="129"/>
      <c r="F32" s="129"/>
      <c r="G32" s="129"/>
      <c r="H32" s="130" t="s">
        <v>110</v>
      </c>
      <c r="I32" s="129" t="s">
        <v>109</v>
      </c>
      <c r="J32" s="129" t="s">
        <v>1</v>
      </c>
      <c r="K32" s="131">
        <v>0</v>
      </c>
      <c r="L32" s="132">
        <v>0</v>
      </c>
      <c r="M32" s="133">
        <f t="shared" si="4"/>
        <v>0</v>
      </c>
      <c r="N32" s="134">
        <f t="shared" si="5"/>
        <v>0</v>
      </c>
      <c r="O32" s="131">
        <v>1830</v>
      </c>
      <c r="P32" s="132">
        <v>366</v>
      </c>
      <c r="Q32" s="133">
        <f t="shared" si="6"/>
        <v>355.02</v>
      </c>
      <c r="R32" s="135">
        <f t="shared" si="7"/>
        <v>10.98</v>
      </c>
    </row>
    <row r="33" spans="1:19" s="137" customFormat="1" ht="27.75" customHeight="1" x14ac:dyDescent="0.25">
      <c r="A33" s="129"/>
      <c r="B33" s="129"/>
      <c r="C33" s="129"/>
      <c r="D33" s="129"/>
      <c r="E33" s="129"/>
      <c r="F33" s="129"/>
      <c r="G33" s="129" t="s">
        <v>344</v>
      </c>
      <c r="H33" s="130" t="s">
        <v>320</v>
      </c>
      <c r="I33" s="129" t="s">
        <v>345</v>
      </c>
      <c r="J33" s="129" t="s">
        <v>1</v>
      </c>
      <c r="K33" s="131">
        <v>41941</v>
      </c>
      <c r="L33" s="132">
        <v>2097.0500000000002</v>
      </c>
      <c r="M33" s="133">
        <v>2034.14</v>
      </c>
      <c r="N33" s="134">
        <v>62.91</v>
      </c>
      <c r="O33" s="131">
        <v>57760</v>
      </c>
      <c r="P33" s="132">
        <v>11552</v>
      </c>
      <c r="Q33" s="133">
        <f t="shared" si="6"/>
        <v>11205.44</v>
      </c>
      <c r="R33" s="135">
        <f t="shared" si="7"/>
        <v>346.56</v>
      </c>
    </row>
    <row r="34" spans="1:19" s="137" customFormat="1" ht="30" x14ac:dyDescent="0.25">
      <c r="A34" s="129"/>
      <c r="B34" s="129"/>
      <c r="C34" s="129"/>
      <c r="D34" s="129"/>
      <c r="E34" s="129"/>
      <c r="F34" s="129"/>
      <c r="G34" s="129"/>
      <c r="H34" s="130" t="s">
        <v>228</v>
      </c>
      <c r="I34" s="129" t="s">
        <v>227</v>
      </c>
      <c r="J34" s="129" t="s">
        <v>1</v>
      </c>
      <c r="K34" s="131">
        <v>19025</v>
      </c>
      <c r="L34" s="132">
        <v>951.25</v>
      </c>
      <c r="M34" s="133">
        <f t="shared" si="4"/>
        <v>922.71249999999998</v>
      </c>
      <c r="N34" s="134">
        <f t="shared" si="5"/>
        <v>28.537499999999998</v>
      </c>
      <c r="O34" s="131">
        <v>0</v>
      </c>
      <c r="P34" s="132">
        <v>0</v>
      </c>
      <c r="Q34" s="133">
        <f t="shared" si="6"/>
        <v>0</v>
      </c>
      <c r="R34" s="135">
        <f t="shared" si="7"/>
        <v>0</v>
      </c>
    </row>
    <row r="35" spans="1:19" s="137" customFormat="1" ht="30" x14ac:dyDescent="0.25">
      <c r="A35" s="129"/>
      <c r="B35" s="129"/>
      <c r="C35" s="129"/>
      <c r="D35" s="129"/>
      <c r="E35" s="129"/>
      <c r="F35" s="129"/>
      <c r="G35" s="129"/>
      <c r="H35" s="130" t="s">
        <v>332</v>
      </c>
      <c r="I35" s="129" t="s">
        <v>346</v>
      </c>
      <c r="J35" s="129" t="s">
        <v>1</v>
      </c>
      <c r="K35" s="131">
        <v>2073</v>
      </c>
      <c r="L35" s="132">
        <v>103.65</v>
      </c>
      <c r="M35" s="133">
        <f t="shared" si="4"/>
        <v>100.54050000000001</v>
      </c>
      <c r="N35" s="134">
        <f t="shared" si="5"/>
        <v>3.1095000000000002</v>
      </c>
      <c r="O35" s="131">
        <v>88614</v>
      </c>
      <c r="P35" s="132">
        <v>17722.8</v>
      </c>
      <c r="Q35" s="133">
        <f t="shared" si="6"/>
        <v>17191.115999999998</v>
      </c>
      <c r="R35" s="135">
        <f t="shared" si="7"/>
        <v>531.68399999999997</v>
      </c>
    </row>
    <row r="36" spans="1:19" s="137" customFormat="1" ht="30" x14ac:dyDescent="0.25">
      <c r="A36" s="129"/>
      <c r="B36" s="129"/>
      <c r="C36" s="129"/>
      <c r="D36" s="129"/>
      <c r="E36" s="129"/>
      <c r="F36" s="129"/>
      <c r="G36" s="129"/>
      <c r="H36" s="130" t="s">
        <v>140</v>
      </c>
      <c r="I36" s="129" t="s">
        <v>142</v>
      </c>
      <c r="J36" s="129" t="s">
        <v>1</v>
      </c>
      <c r="K36" s="131">
        <v>9178</v>
      </c>
      <c r="L36" s="132">
        <v>458.9</v>
      </c>
      <c r="M36" s="133">
        <f t="shared" si="4"/>
        <v>445.13299999999998</v>
      </c>
      <c r="N36" s="134">
        <f t="shared" si="5"/>
        <v>13.766999999999999</v>
      </c>
      <c r="O36" s="131">
        <v>26162</v>
      </c>
      <c r="P36" s="132">
        <v>5232.3999999999996</v>
      </c>
      <c r="Q36" s="133">
        <f t="shared" si="6"/>
        <v>5075.4279999999999</v>
      </c>
      <c r="R36" s="135">
        <f t="shared" si="7"/>
        <v>156.97199999999998</v>
      </c>
      <c r="S36" s="136"/>
    </row>
    <row r="37" spans="1:19" s="137" customFormat="1" ht="30" x14ac:dyDescent="0.25">
      <c r="A37" s="129"/>
      <c r="B37" s="129"/>
      <c r="C37" s="129"/>
      <c r="D37" s="129"/>
      <c r="E37" s="129"/>
      <c r="F37" s="129"/>
      <c r="G37" s="129"/>
      <c r="H37" s="130" t="s">
        <v>140</v>
      </c>
      <c r="I37" s="129" t="s">
        <v>293</v>
      </c>
      <c r="J37" s="129" t="s">
        <v>1</v>
      </c>
      <c r="K37" s="131">
        <v>635</v>
      </c>
      <c r="L37" s="132">
        <v>31.75</v>
      </c>
      <c r="M37" s="133">
        <f t="shared" si="4"/>
        <v>30.797499999999999</v>
      </c>
      <c r="N37" s="134">
        <f t="shared" si="5"/>
        <v>0.95250000000000001</v>
      </c>
      <c r="O37" s="131">
        <v>50</v>
      </c>
      <c r="P37" s="132">
        <v>10</v>
      </c>
      <c r="Q37" s="133">
        <f t="shared" si="6"/>
        <v>9.6999999999999993</v>
      </c>
      <c r="R37" s="135">
        <f t="shared" si="7"/>
        <v>0.3</v>
      </c>
      <c r="S37" s="136"/>
    </row>
    <row r="38" spans="1:19" s="137" customFormat="1" ht="30" x14ac:dyDescent="0.25">
      <c r="A38" s="129"/>
      <c r="B38" s="129"/>
      <c r="C38" s="129"/>
      <c r="D38" s="129"/>
      <c r="E38" s="129"/>
      <c r="F38" s="129"/>
      <c r="G38" s="129"/>
      <c r="H38" s="130" t="s">
        <v>140</v>
      </c>
      <c r="I38" s="129" t="s">
        <v>141</v>
      </c>
      <c r="J38" s="129" t="s">
        <v>1</v>
      </c>
      <c r="K38" s="131">
        <v>830</v>
      </c>
      <c r="L38" s="132">
        <v>41.5</v>
      </c>
      <c r="M38" s="133">
        <f t="shared" si="4"/>
        <v>40.255000000000003</v>
      </c>
      <c r="N38" s="134">
        <f t="shared" si="5"/>
        <v>1.2449999999999999</v>
      </c>
      <c r="O38" s="131">
        <v>495</v>
      </c>
      <c r="P38" s="132">
        <v>99</v>
      </c>
      <c r="Q38" s="133">
        <f t="shared" si="6"/>
        <v>96.03</v>
      </c>
      <c r="R38" s="135">
        <f t="shared" si="7"/>
        <v>2.9699999999999998</v>
      </c>
      <c r="S38" s="136"/>
    </row>
    <row r="39" spans="1:19" s="137" customFormat="1" ht="30" x14ac:dyDescent="0.25">
      <c r="A39" s="129"/>
      <c r="B39" s="129"/>
      <c r="C39" s="129"/>
      <c r="D39" s="129"/>
      <c r="E39" s="129"/>
      <c r="F39" s="129"/>
      <c r="G39" s="129"/>
      <c r="H39" s="130" t="s">
        <v>140</v>
      </c>
      <c r="I39" s="129" t="s">
        <v>139</v>
      </c>
      <c r="J39" s="129" t="s">
        <v>1</v>
      </c>
      <c r="K39" s="131">
        <v>0</v>
      </c>
      <c r="L39" s="132">
        <v>0</v>
      </c>
      <c r="M39" s="133">
        <v>0</v>
      </c>
      <c r="N39" s="134">
        <v>0</v>
      </c>
      <c r="O39" s="131">
        <v>0</v>
      </c>
      <c r="P39" s="132">
        <v>0</v>
      </c>
      <c r="Q39" s="133">
        <v>0</v>
      </c>
      <c r="R39" s="135">
        <f t="shared" si="7"/>
        <v>0</v>
      </c>
      <c r="S39" s="136"/>
    </row>
    <row r="40" spans="1:19" s="137" customFormat="1" ht="30" x14ac:dyDescent="0.25">
      <c r="A40" s="129"/>
      <c r="B40" s="129"/>
      <c r="C40" s="129"/>
      <c r="D40" s="129"/>
      <c r="E40" s="129"/>
      <c r="F40" s="129"/>
      <c r="G40" s="129"/>
      <c r="H40" s="130" t="s">
        <v>194</v>
      </c>
      <c r="I40" s="129" t="s">
        <v>193</v>
      </c>
      <c r="J40" s="129" t="s">
        <v>1</v>
      </c>
      <c r="K40" s="131">
        <v>10434</v>
      </c>
      <c r="L40" s="132">
        <v>511</v>
      </c>
      <c r="M40" s="133">
        <f t="shared" si="4"/>
        <v>495.67</v>
      </c>
      <c r="N40" s="134">
        <f t="shared" si="5"/>
        <v>15.33</v>
      </c>
      <c r="O40" s="131">
        <v>53</v>
      </c>
      <c r="P40" s="132">
        <v>11</v>
      </c>
      <c r="Q40" s="133">
        <f t="shared" si="6"/>
        <v>10.67</v>
      </c>
      <c r="R40" s="135">
        <f t="shared" si="7"/>
        <v>0.32999999999999996</v>
      </c>
      <c r="S40" s="136"/>
    </row>
    <row r="41" spans="1:19" s="137" customFormat="1" ht="30" x14ac:dyDescent="0.25">
      <c r="A41" s="129"/>
      <c r="B41" s="129"/>
      <c r="C41" s="129"/>
      <c r="D41" s="129"/>
      <c r="E41" s="129"/>
      <c r="F41" s="129"/>
      <c r="G41" s="129"/>
      <c r="H41" s="130" t="s">
        <v>72</v>
      </c>
      <c r="I41" s="129" t="s">
        <v>73</v>
      </c>
      <c r="J41" s="129" t="s">
        <v>1</v>
      </c>
      <c r="K41" s="131">
        <v>16450</v>
      </c>
      <c r="L41" s="132">
        <v>822.5</v>
      </c>
      <c r="M41" s="133">
        <f t="shared" si="4"/>
        <v>822.5</v>
      </c>
      <c r="N41" s="134">
        <v>0</v>
      </c>
      <c r="O41" s="131">
        <v>0</v>
      </c>
      <c r="P41" s="132">
        <v>0</v>
      </c>
      <c r="Q41" s="133">
        <f t="shared" si="6"/>
        <v>0</v>
      </c>
      <c r="R41" s="135">
        <f t="shared" si="7"/>
        <v>0</v>
      </c>
      <c r="S41" s="136"/>
    </row>
    <row r="42" spans="1:19" s="137" customFormat="1" ht="30" x14ac:dyDescent="0.25">
      <c r="A42" s="129"/>
      <c r="B42" s="129"/>
      <c r="C42" s="129"/>
      <c r="D42" s="129"/>
      <c r="E42" s="129"/>
      <c r="F42" s="129"/>
      <c r="G42" s="129"/>
      <c r="H42" s="130" t="s">
        <v>72</v>
      </c>
      <c r="I42" s="129" t="s">
        <v>71</v>
      </c>
      <c r="J42" s="129" t="s">
        <v>1</v>
      </c>
      <c r="K42" s="131">
        <v>2931</v>
      </c>
      <c r="L42" s="132">
        <v>146.55000000000001</v>
      </c>
      <c r="M42" s="133">
        <f t="shared" si="4"/>
        <v>146.55000000000001</v>
      </c>
      <c r="N42" s="134">
        <v>0</v>
      </c>
      <c r="O42" s="131" t="s">
        <v>370</v>
      </c>
      <c r="P42" s="132">
        <v>0</v>
      </c>
      <c r="Q42" s="133">
        <f t="shared" si="6"/>
        <v>0</v>
      </c>
      <c r="R42" s="135">
        <f t="shared" si="7"/>
        <v>0</v>
      </c>
      <c r="S42" s="136"/>
    </row>
    <row r="43" spans="1:19" s="298" customFormat="1" ht="30" x14ac:dyDescent="0.25">
      <c r="A43" s="291"/>
      <c r="B43" s="291"/>
      <c r="C43" s="291"/>
      <c r="D43" s="291"/>
      <c r="E43" s="291"/>
      <c r="F43" s="291"/>
      <c r="G43" s="291"/>
      <c r="H43" s="292" t="s">
        <v>37</v>
      </c>
      <c r="I43" s="291" t="s">
        <v>38</v>
      </c>
      <c r="J43" s="291" t="s">
        <v>1</v>
      </c>
      <c r="K43" s="293">
        <v>0</v>
      </c>
      <c r="L43" s="294">
        <v>0</v>
      </c>
      <c r="M43" s="295">
        <f t="shared" si="4"/>
        <v>0</v>
      </c>
      <c r="N43" s="296">
        <f t="shared" si="5"/>
        <v>0</v>
      </c>
      <c r="O43" s="293">
        <v>0</v>
      </c>
      <c r="P43" s="294">
        <v>0</v>
      </c>
      <c r="Q43" s="295">
        <f t="shared" si="6"/>
        <v>0</v>
      </c>
      <c r="R43" s="297">
        <f t="shared" si="7"/>
        <v>0</v>
      </c>
      <c r="S43" s="299" t="s">
        <v>371</v>
      </c>
    </row>
    <row r="44" spans="1:19" s="298" customFormat="1" ht="30" x14ac:dyDescent="0.25">
      <c r="A44" s="291"/>
      <c r="B44" s="291"/>
      <c r="C44" s="291"/>
      <c r="D44" s="291"/>
      <c r="E44" s="291"/>
      <c r="F44" s="291"/>
      <c r="G44" s="291"/>
      <c r="H44" s="292" t="s">
        <v>37</v>
      </c>
      <c r="I44" s="291" t="s">
        <v>36</v>
      </c>
      <c r="J44" s="291" t="s">
        <v>1</v>
      </c>
      <c r="K44" s="293">
        <v>0</v>
      </c>
      <c r="L44" s="294">
        <v>0</v>
      </c>
      <c r="M44" s="295">
        <f t="shared" si="4"/>
        <v>0</v>
      </c>
      <c r="N44" s="296">
        <f t="shared" si="5"/>
        <v>0</v>
      </c>
      <c r="O44" s="293">
        <v>0</v>
      </c>
      <c r="P44" s="294">
        <v>0</v>
      </c>
      <c r="Q44" s="295">
        <f t="shared" si="6"/>
        <v>0</v>
      </c>
      <c r="R44" s="297">
        <f t="shared" si="7"/>
        <v>0</v>
      </c>
      <c r="S44" s="299" t="s">
        <v>372</v>
      </c>
    </row>
    <row r="45" spans="1:19" s="137" customFormat="1" ht="30" x14ac:dyDescent="0.25">
      <c r="A45" s="129"/>
      <c r="B45" s="129"/>
      <c r="C45" s="129"/>
      <c r="D45" s="129"/>
      <c r="E45" s="129"/>
      <c r="F45" s="129"/>
      <c r="G45" s="129"/>
      <c r="H45" s="130" t="s">
        <v>125</v>
      </c>
      <c r="I45" s="129" t="s">
        <v>124</v>
      </c>
      <c r="J45" s="129" t="s">
        <v>1</v>
      </c>
      <c r="K45" s="131">
        <v>4582</v>
      </c>
      <c r="L45" s="132">
        <v>229</v>
      </c>
      <c r="M45" s="133">
        <f t="shared" si="4"/>
        <v>222.13</v>
      </c>
      <c r="N45" s="134">
        <f t="shared" si="5"/>
        <v>6.87</v>
      </c>
      <c r="O45" s="131">
        <v>0</v>
      </c>
      <c r="P45" s="132">
        <v>0</v>
      </c>
      <c r="Q45" s="133">
        <f t="shared" si="6"/>
        <v>0</v>
      </c>
      <c r="R45" s="135">
        <f t="shared" si="7"/>
        <v>0</v>
      </c>
      <c r="S45" s="136"/>
    </row>
    <row r="46" spans="1:19" s="137" customFormat="1" ht="30" x14ac:dyDescent="0.25">
      <c r="A46" s="129"/>
      <c r="B46" s="129"/>
      <c r="C46" s="129"/>
      <c r="D46" s="129"/>
      <c r="E46" s="129"/>
      <c r="F46" s="129"/>
      <c r="G46" s="129"/>
      <c r="H46" s="130" t="s">
        <v>157</v>
      </c>
      <c r="I46" s="129" t="s">
        <v>364</v>
      </c>
      <c r="J46" s="129" t="s">
        <v>1</v>
      </c>
      <c r="K46" s="131">
        <v>95540.59</v>
      </c>
      <c r="L46" s="132">
        <v>4777.03</v>
      </c>
      <c r="M46" s="133">
        <f t="shared" si="4"/>
        <v>4633.7190999999993</v>
      </c>
      <c r="N46" s="134">
        <f t="shared" si="5"/>
        <v>143.31089999999998</v>
      </c>
      <c r="O46" s="131">
        <v>84421.94</v>
      </c>
      <c r="P46" s="132">
        <v>16884.39</v>
      </c>
      <c r="Q46" s="133">
        <f t="shared" si="6"/>
        <v>16377.8583</v>
      </c>
      <c r="R46" s="135">
        <f t="shared" si="7"/>
        <v>506.53169999999994</v>
      </c>
      <c r="S46" s="136"/>
    </row>
    <row r="47" spans="1:19" s="137" customFormat="1" ht="30" x14ac:dyDescent="0.25">
      <c r="A47" s="129"/>
      <c r="B47" s="129"/>
      <c r="C47" s="129"/>
      <c r="D47" s="129"/>
      <c r="E47" s="129"/>
      <c r="F47" s="129"/>
      <c r="G47" s="129"/>
      <c r="H47" s="130" t="s">
        <v>157</v>
      </c>
      <c r="I47" s="129" t="s">
        <v>365</v>
      </c>
      <c r="J47" s="129" t="s">
        <v>1</v>
      </c>
      <c r="K47" s="131">
        <v>312.88</v>
      </c>
      <c r="L47" s="132">
        <v>15.64</v>
      </c>
      <c r="M47" s="133">
        <f t="shared" si="4"/>
        <v>15.1708</v>
      </c>
      <c r="N47" s="134">
        <f t="shared" si="5"/>
        <v>0.46920000000000001</v>
      </c>
      <c r="O47" s="131">
        <v>12820.12</v>
      </c>
      <c r="P47" s="132">
        <v>2564.02</v>
      </c>
      <c r="Q47" s="133">
        <f t="shared" si="6"/>
        <v>2487.0994000000001</v>
      </c>
      <c r="R47" s="135">
        <f t="shared" si="7"/>
        <v>76.920599999999993</v>
      </c>
      <c r="S47" s="136"/>
    </row>
    <row r="48" spans="1:19" s="137" customFormat="1" ht="30" x14ac:dyDescent="0.25">
      <c r="A48" s="129"/>
      <c r="B48" s="129"/>
      <c r="C48" s="129"/>
      <c r="D48" s="129"/>
      <c r="E48" s="129"/>
      <c r="F48" s="129"/>
      <c r="G48" s="129"/>
      <c r="H48" s="130" t="s">
        <v>230</v>
      </c>
      <c r="I48" s="129" t="s">
        <v>229</v>
      </c>
      <c r="J48" s="129" t="s">
        <v>1</v>
      </c>
      <c r="K48" s="131">
        <v>2302</v>
      </c>
      <c r="L48" s="132">
        <v>115.1</v>
      </c>
      <c r="M48" s="133">
        <f t="shared" si="4"/>
        <v>111.64699999999999</v>
      </c>
      <c r="N48" s="134">
        <f t="shared" si="5"/>
        <v>3.4529999999999998</v>
      </c>
      <c r="O48" s="131">
        <v>0</v>
      </c>
      <c r="P48" s="132">
        <v>0</v>
      </c>
      <c r="Q48" s="133">
        <f t="shared" si="6"/>
        <v>0</v>
      </c>
      <c r="R48" s="135">
        <f t="shared" si="7"/>
        <v>0</v>
      </c>
      <c r="S48" s="136"/>
    </row>
    <row r="49" spans="1:19" s="137" customFormat="1" ht="30" x14ac:dyDescent="0.25">
      <c r="A49" s="129"/>
      <c r="B49" s="129"/>
      <c r="C49" s="129"/>
      <c r="D49" s="129"/>
      <c r="E49" s="129"/>
      <c r="F49" s="129"/>
      <c r="G49" s="129"/>
      <c r="H49" s="130" t="s">
        <v>88</v>
      </c>
      <c r="I49" s="129" t="s">
        <v>87</v>
      </c>
      <c r="J49" s="129" t="s">
        <v>1</v>
      </c>
      <c r="K49" s="131">
        <v>0</v>
      </c>
      <c r="L49" s="132">
        <v>0</v>
      </c>
      <c r="M49" s="133">
        <f t="shared" si="4"/>
        <v>0</v>
      </c>
      <c r="N49" s="134">
        <f t="shared" si="5"/>
        <v>0</v>
      </c>
      <c r="O49" s="131">
        <v>0</v>
      </c>
      <c r="P49" s="132">
        <v>0</v>
      </c>
      <c r="Q49" s="133">
        <f t="shared" si="6"/>
        <v>0</v>
      </c>
      <c r="R49" s="135">
        <f t="shared" si="7"/>
        <v>0</v>
      </c>
      <c r="S49" s="136"/>
    </row>
    <row r="50" spans="1:19" s="137" customFormat="1" ht="30" x14ac:dyDescent="0.25">
      <c r="A50" s="129"/>
      <c r="B50" s="129"/>
      <c r="C50" s="129"/>
      <c r="D50" s="129"/>
      <c r="E50" s="129"/>
      <c r="F50" s="129"/>
      <c r="G50" s="129"/>
      <c r="H50" s="130" t="s">
        <v>121</v>
      </c>
      <c r="I50" s="129" t="s">
        <v>120</v>
      </c>
      <c r="J50" s="129" t="s">
        <v>1</v>
      </c>
      <c r="K50" s="131">
        <v>14576</v>
      </c>
      <c r="L50" s="132">
        <v>728.8</v>
      </c>
      <c r="M50" s="133">
        <f t="shared" si="4"/>
        <v>706.93599999999992</v>
      </c>
      <c r="N50" s="134">
        <f t="shared" si="5"/>
        <v>21.863999999999997</v>
      </c>
      <c r="O50" s="131">
        <v>0</v>
      </c>
      <c r="P50" s="132">
        <v>0</v>
      </c>
      <c r="Q50" s="133">
        <f t="shared" si="6"/>
        <v>0</v>
      </c>
      <c r="R50" s="135">
        <f t="shared" si="7"/>
        <v>0</v>
      </c>
      <c r="S50" s="136"/>
    </row>
    <row r="51" spans="1:19" s="137" customFormat="1" ht="30" x14ac:dyDescent="0.25">
      <c r="A51" s="129"/>
      <c r="B51" s="129"/>
      <c r="C51" s="129"/>
      <c r="D51" s="129"/>
      <c r="E51" s="129"/>
      <c r="F51" s="129"/>
      <c r="G51" s="129"/>
      <c r="H51" s="130" t="s">
        <v>79</v>
      </c>
      <c r="I51" s="129" t="s">
        <v>80</v>
      </c>
      <c r="J51" s="129" t="s">
        <v>1</v>
      </c>
      <c r="K51" s="131">
        <v>13982</v>
      </c>
      <c r="L51" s="132">
        <v>699.1</v>
      </c>
      <c r="M51" s="133">
        <f t="shared" si="4"/>
        <v>678.12700000000007</v>
      </c>
      <c r="N51" s="134">
        <f t="shared" si="5"/>
        <v>20.972999999999999</v>
      </c>
      <c r="O51" s="131">
        <v>0</v>
      </c>
      <c r="P51" s="132">
        <v>0</v>
      </c>
      <c r="Q51" s="133">
        <f t="shared" si="6"/>
        <v>0</v>
      </c>
      <c r="R51" s="135">
        <f t="shared" si="7"/>
        <v>0</v>
      </c>
      <c r="S51" s="136"/>
    </row>
    <row r="52" spans="1:19" s="137" customFormat="1" ht="30" x14ac:dyDescent="0.25">
      <c r="A52" s="129"/>
      <c r="B52" s="129"/>
      <c r="C52" s="129"/>
      <c r="D52" s="129"/>
      <c r="E52" s="129"/>
      <c r="F52" s="129"/>
      <c r="G52" s="129"/>
      <c r="H52" s="130" t="s">
        <v>79</v>
      </c>
      <c r="I52" s="129" t="s">
        <v>78</v>
      </c>
      <c r="J52" s="129" t="s">
        <v>1</v>
      </c>
      <c r="K52" s="131">
        <v>45666</v>
      </c>
      <c r="L52" s="132">
        <v>2283.3000000000002</v>
      </c>
      <c r="M52" s="133">
        <f t="shared" si="4"/>
        <v>2214.8010000000004</v>
      </c>
      <c r="N52" s="134">
        <f t="shared" si="5"/>
        <v>68.499000000000009</v>
      </c>
      <c r="O52" s="131">
        <v>0</v>
      </c>
      <c r="P52" s="132">
        <v>0</v>
      </c>
      <c r="Q52" s="133">
        <f t="shared" si="6"/>
        <v>0</v>
      </c>
      <c r="R52" s="135">
        <f t="shared" si="7"/>
        <v>0</v>
      </c>
      <c r="S52" s="136"/>
    </row>
    <row r="53" spans="1:19" s="137" customFormat="1" ht="30" x14ac:dyDescent="0.25">
      <c r="A53" s="129"/>
      <c r="B53" s="129"/>
      <c r="C53" s="129"/>
      <c r="D53" s="129"/>
      <c r="E53" s="129"/>
      <c r="F53" s="129"/>
      <c r="G53" s="129"/>
      <c r="H53" s="130" t="s">
        <v>3</v>
      </c>
      <c r="I53" s="289" t="s">
        <v>2</v>
      </c>
      <c r="J53" s="290" t="s">
        <v>1</v>
      </c>
      <c r="K53" s="131">
        <v>23095</v>
      </c>
      <c r="L53" s="132">
        <v>1154.75</v>
      </c>
      <c r="M53" s="133">
        <f t="shared" ref="M53:M85" si="8">L53-N53</f>
        <v>1120.1075000000001</v>
      </c>
      <c r="N53" s="134">
        <f t="shared" ref="N53:N85" si="9">L53*$N$4</f>
        <v>34.642499999999998</v>
      </c>
      <c r="O53" s="131">
        <v>28358</v>
      </c>
      <c r="P53" s="132">
        <v>5671.6</v>
      </c>
      <c r="Q53" s="133">
        <f t="shared" ref="Q53:Q85" si="10">P53-R53</f>
        <v>5501.4520000000002</v>
      </c>
      <c r="R53" s="135">
        <f t="shared" ref="R53:R85" si="11">P53*$R$4</f>
        <v>170.148</v>
      </c>
      <c r="S53" s="136"/>
    </row>
    <row r="54" spans="1:19" s="137" customFormat="1" ht="30" x14ac:dyDescent="0.25">
      <c r="A54" s="129"/>
      <c r="B54" s="129"/>
      <c r="C54" s="129"/>
      <c r="D54" s="129"/>
      <c r="E54" s="129"/>
      <c r="F54" s="129"/>
      <c r="G54" s="129"/>
      <c r="H54" s="130" t="s">
        <v>55</v>
      </c>
      <c r="I54" s="129" t="s">
        <v>66</v>
      </c>
      <c r="J54" s="129" t="s">
        <v>1</v>
      </c>
      <c r="K54" s="131">
        <v>16356</v>
      </c>
      <c r="L54" s="132">
        <v>817.8</v>
      </c>
      <c r="M54" s="133">
        <f t="shared" si="8"/>
        <v>793.26599999999996</v>
      </c>
      <c r="N54" s="134">
        <f t="shared" si="9"/>
        <v>24.533999999999999</v>
      </c>
      <c r="O54" s="131">
        <v>0</v>
      </c>
      <c r="P54" s="132">
        <v>0</v>
      </c>
      <c r="Q54" s="133">
        <f t="shared" si="10"/>
        <v>0</v>
      </c>
      <c r="R54" s="135">
        <f t="shared" si="11"/>
        <v>0</v>
      </c>
      <c r="S54" s="136"/>
    </row>
    <row r="55" spans="1:19" s="137" customFormat="1" ht="30" x14ac:dyDescent="0.25">
      <c r="A55" s="129"/>
      <c r="B55" s="129"/>
      <c r="C55" s="129"/>
      <c r="D55" s="129"/>
      <c r="E55" s="129"/>
      <c r="F55" s="129"/>
      <c r="G55" s="129"/>
      <c r="H55" s="130" t="s">
        <v>55</v>
      </c>
      <c r="I55" s="129" t="s">
        <v>65</v>
      </c>
      <c r="J55" s="129" t="s">
        <v>1</v>
      </c>
      <c r="K55" s="131">
        <v>0</v>
      </c>
      <c r="L55" s="132">
        <v>0</v>
      </c>
      <c r="M55" s="133">
        <v>0</v>
      </c>
      <c r="N55" s="134">
        <v>0</v>
      </c>
      <c r="O55" s="131">
        <v>0</v>
      </c>
      <c r="P55" s="132">
        <v>0</v>
      </c>
      <c r="Q55" s="133">
        <f t="shared" si="10"/>
        <v>0</v>
      </c>
      <c r="R55" s="135">
        <f t="shared" si="11"/>
        <v>0</v>
      </c>
      <c r="S55" s="136"/>
    </row>
    <row r="56" spans="1:19" s="137" customFormat="1" ht="30" x14ac:dyDescent="0.25">
      <c r="A56" s="129"/>
      <c r="B56" s="129"/>
      <c r="C56" s="129"/>
      <c r="D56" s="129"/>
      <c r="E56" s="129"/>
      <c r="F56" s="129"/>
      <c r="G56" s="129"/>
      <c r="H56" s="130" t="s">
        <v>55</v>
      </c>
      <c r="I56" s="129" t="s">
        <v>64</v>
      </c>
      <c r="J56" s="129" t="s">
        <v>1</v>
      </c>
      <c r="K56" s="131">
        <v>3922</v>
      </c>
      <c r="L56" s="132">
        <v>196.1</v>
      </c>
      <c r="M56" s="133">
        <f t="shared" si="8"/>
        <v>190.21699999999998</v>
      </c>
      <c r="N56" s="134">
        <f t="shared" si="9"/>
        <v>5.883</v>
      </c>
      <c r="O56" s="131">
        <v>0</v>
      </c>
      <c r="P56" s="132">
        <v>0</v>
      </c>
      <c r="Q56" s="133">
        <f t="shared" si="10"/>
        <v>0</v>
      </c>
      <c r="R56" s="135">
        <f t="shared" si="11"/>
        <v>0</v>
      </c>
      <c r="S56" s="136"/>
    </row>
    <row r="57" spans="1:19" s="137" customFormat="1" ht="30" x14ac:dyDescent="0.25">
      <c r="A57" s="129"/>
      <c r="B57" s="129"/>
      <c r="C57" s="129"/>
      <c r="D57" s="129"/>
      <c r="E57" s="129"/>
      <c r="F57" s="129"/>
      <c r="G57" s="129"/>
      <c r="H57" s="130" t="s">
        <v>55</v>
      </c>
      <c r="I57" s="129" t="s">
        <v>63</v>
      </c>
      <c r="J57" s="129" t="s">
        <v>1</v>
      </c>
      <c r="K57" s="131">
        <v>5204</v>
      </c>
      <c r="L57" s="132">
        <v>260.2</v>
      </c>
      <c r="M57" s="133">
        <f t="shared" si="8"/>
        <v>252.39399999999998</v>
      </c>
      <c r="N57" s="134">
        <f t="shared" si="9"/>
        <v>7.8059999999999992</v>
      </c>
      <c r="O57" s="131">
        <v>22</v>
      </c>
      <c r="P57" s="132">
        <v>4.4000000000000004</v>
      </c>
      <c r="Q57" s="133">
        <f t="shared" si="10"/>
        <v>4.2680000000000007</v>
      </c>
      <c r="R57" s="135">
        <f t="shared" si="11"/>
        <v>0.13200000000000001</v>
      </c>
      <c r="S57" s="136"/>
    </row>
    <row r="58" spans="1:19" s="137" customFormat="1" ht="30" x14ac:dyDescent="0.25">
      <c r="A58" s="129"/>
      <c r="B58" s="129"/>
      <c r="C58" s="129"/>
      <c r="D58" s="129"/>
      <c r="E58" s="129"/>
      <c r="F58" s="129"/>
      <c r="G58" s="129"/>
      <c r="H58" s="130" t="s">
        <v>55</v>
      </c>
      <c r="I58" s="129" t="s">
        <v>62</v>
      </c>
      <c r="J58" s="129" t="s">
        <v>1</v>
      </c>
      <c r="K58" s="131">
        <v>10623</v>
      </c>
      <c r="L58" s="132">
        <v>531.15</v>
      </c>
      <c r="M58" s="133">
        <f t="shared" si="8"/>
        <v>515.21550000000002</v>
      </c>
      <c r="N58" s="134">
        <f t="shared" si="9"/>
        <v>15.934499999999998</v>
      </c>
      <c r="O58" s="131">
        <v>0</v>
      </c>
      <c r="P58" s="132">
        <v>0</v>
      </c>
      <c r="Q58" s="133">
        <f t="shared" si="10"/>
        <v>0</v>
      </c>
      <c r="R58" s="135">
        <f t="shared" si="11"/>
        <v>0</v>
      </c>
      <c r="S58" s="136"/>
    </row>
    <row r="59" spans="1:19" s="137" customFormat="1" ht="30" x14ac:dyDescent="0.25">
      <c r="A59" s="129"/>
      <c r="B59" s="129"/>
      <c r="C59" s="129"/>
      <c r="D59" s="129"/>
      <c r="E59" s="129"/>
      <c r="F59" s="129"/>
      <c r="G59" s="129"/>
      <c r="H59" s="130" t="s">
        <v>55</v>
      </c>
      <c r="I59" s="129" t="s">
        <v>61</v>
      </c>
      <c r="J59" s="129" t="s">
        <v>1</v>
      </c>
      <c r="K59" s="131">
        <v>7747</v>
      </c>
      <c r="L59" s="132">
        <v>387.35</v>
      </c>
      <c r="M59" s="133">
        <f t="shared" si="8"/>
        <v>375.72950000000003</v>
      </c>
      <c r="N59" s="134">
        <f t="shared" si="9"/>
        <v>11.6205</v>
      </c>
      <c r="O59" s="131">
        <v>0</v>
      </c>
      <c r="P59" s="132">
        <v>0</v>
      </c>
      <c r="Q59" s="133">
        <f t="shared" si="10"/>
        <v>0</v>
      </c>
      <c r="R59" s="135">
        <f t="shared" si="11"/>
        <v>0</v>
      </c>
      <c r="S59" s="136"/>
    </row>
    <row r="60" spans="1:19" s="137" customFormat="1" ht="30" x14ac:dyDescent="0.25">
      <c r="A60" s="129"/>
      <c r="B60" s="129"/>
      <c r="C60" s="129"/>
      <c r="D60" s="129"/>
      <c r="E60" s="129"/>
      <c r="F60" s="129"/>
      <c r="G60" s="129"/>
      <c r="H60" s="130" t="s">
        <v>55</v>
      </c>
      <c r="I60" s="129" t="s">
        <v>60</v>
      </c>
      <c r="J60" s="129" t="s">
        <v>1</v>
      </c>
      <c r="K60" s="131">
        <v>2803</v>
      </c>
      <c r="L60" s="132">
        <v>140.15</v>
      </c>
      <c r="M60" s="133">
        <f t="shared" si="8"/>
        <v>135.94550000000001</v>
      </c>
      <c r="N60" s="134">
        <f t="shared" si="9"/>
        <v>4.2045000000000003</v>
      </c>
      <c r="O60" s="131">
        <v>0</v>
      </c>
      <c r="P60" s="132">
        <v>0</v>
      </c>
      <c r="Q60" s="133">
        <f t="shared" si="10"/>
        <v>0</v>
      </c>
      <c r="R60" s="135">
        <f t="shared" si="11"/>
        <v>0</v>
      </c>
      <c r="S60" s="136"/>
    </row>
    <row r="61" spans="1:19" s="137" customFormat="1" ht="30" x14ac:dyDescent="0.25">
      <c r="A61" s="129"/>
      <c r="B61" s="129"/>
      <c r="C61" s="129"/>
      <c r="D61" s="129"/>
      <c r="E61" s="129"/>
      <c r="F61" s="129"/>
      <c r="G61" s="129"/>
      <c r="H61" s="130" t="s">
        <v>55</v>
      </c>
      <c r="I61" s="129" t="s">
        <v>59</v>
      </c>
      <c r="J61" s="129" t="s">
        <v>1</v>
      </c>
      <c r="K61" s="131">
        <v>2135</v>
      </c>
      <c r="L61" s="132">
        <v>106.75</v>
      </c>
      <c r="M61" s="133">
        <f t="shared" si="8"/>
        <v>103.5475</v>
      </c>
      <c r="N61" s="134">
        <f t="shared" si="9"/>
        <v>3.2024999999999997</v>
      </c>
      <c r="O61" s="131">
        <v>0</v>
      </c>
      <c r="P61" s="132">
        <v>0</v>
      </c>
      <c r="Q61" s="133">
        <f t="shared" si="10"/>
        <v>0</v>
      </c>
      <c r="R61" s="135">
        <f t="shared" si="11"/>
        <v>0</v>
      </c>
      <c r="S61" s="136"/>
    </row>
    <row r="62" spans="1:19" s="137" customFormat="1" ht="30" x14ac:dyDescent="0.25">
      <c r="A62" s="129"/>
      <c r="B62" s="129"/>
      <c r="C62" s="129"/>
      <c r="D62" s="129"/>
      <c r="E62" s="129"/>
      <c r="F62" s="129"/>
      <c r="G62" s="129"/>
      <c r="H62" s="130" t="s">
        <v>55</v>
      </c>
      <c r="I62" s="129" t="s">
        <v>58</v>
      </c>
      <c r="J62" s="129" t="s">
        <v>1</v>
      </c>
      <c r="K62" s="131">
        <v>6831</v>
      </c>
      <c r="L62" s="132">
        <v>341.55</v>
      </c>
      <c r="M62" s="133">
        <f t="shared" si="8"/>
        <v>331.30349999999999</v>
      </c>
      <c r="N62" s="134">
        <f t="shared" si="9"/>
        <v>10.246499999999999</v>
      </c>
      <c r="O62" s="131">
        <v>30</v>
      </c>
      <c r="P62" s="132">
        <v>6</v>
      </c>
      <c r="Q62" s="133">
        <f t="shared" si="10"/>
        <v>5.82</v>
      </c>
      <c r="R62" s="135">
        <f t="shared" si="11"/>
        <v>0.18</v>
      </c>
      <c r="S62" s="136"/>
    </row>
    <row r="63" spans="1:19" s="137" customFormat="1" ht="30" x14ac:dyDescent="0.25">
      <c r="A63" s="129"/>
      <c r="B63" s="129"/>
      <c r="C63" s="129"/>
      <c r="D63" s="129"/>
      <c r="E63" s="129"/>
      <c r="F63" s="129"/>
      <c r="G63" s="129"/>
      <c r="H63" s="130" t="s">
        <v>55</v>
      </c>
      <c r="I63" s="129" t="s">
        <v>57</v>
      </c>
      <c r="J63" s="129" t="s">
        <v>1</v>
      </c>
      <c r="K63" s="131">
        <v>23510</v>
      </c>
      <c r="L63" s="132">
        <v>1175.5</v>
      </c>
      <c r="M63" s="133">
        <f t="shared" si="8"/>
        <v>1140.2349999999999</v>
      </c>
      <c r="N63" s="134">
        <f t="shared" si="9"/>
        <v>35.265000000000001</v>
      </c>
      <c r="O63" s="131">
        <v>0</v>
      </c>
      <c r="P63" s="132">
        <v>0</v>
      </c>
      <c r="Q63" s="133">
        <f t="shared" si="10"/>
        <v>0</v>
      </c>
      <c r="R63" s="135">
        <f t="shared" si="11"/>
        <v>0</v>
      </c>
      <c r="S63" s="136"/>
    </row>
    <row r="64" spans="1:19" s="137" customFormat="1" ht="30" x14ac:dyDescent="0.25">
      <c r="A64" s="129"/>
      <c r="B64" s="129"/>
      <c r="C64" s="129"/>
      <c r="D64" s="129"/>
      <c r="E64" s="129"/>
      <c r="F64" s="129"/>
      <c r="G64" s="129"/>
      <c r="H64" s="130" t="s">
        <v>55</v>
      </c>
      <c r="I64" s="129" t="s">
        <v>56</v>
      </c>
      <c r="J64" s="129" t="s">
        <v>1</v>
      </c>
      <c r="K64" s="131">
        <v>10098</v>
      </c>
      <c r="L64" s="132">
        <v>504.9</v>
      </c>
      <c r="M64" s="133">
        <f t="shared" si="8"/>
        <v>489.75299999999999</v>
      </c>
      <c r="N64" s="134">
        <f t="shared" si="9"/>
        <v>15.146999999999998</v>
      </c>
      <c r="O64" s="131">
        <v>1471</v>
      </c>
      <c r="P64" s="132">
        <v>294.2</v>
      </c>
      <c r="Q64" s="133">
        <f t="shared" si="10"/>
        <v>285.37399999999997</v>
      </c>
      <c r="R64" s="135">
        <f t="shared" si="11"/>
        <v>8.8259999999999987</v>
      </c>
      <c r="S64" s="136"/>
    </row>
    <row r="65" spans="1:19" s="137" customFormat="1" ht="30" x14ac:dyDescent="0.25">
      <c r="A65" s="129"/>
      <c r="B65" s="129"/>
      <c r="C65" s="129"/>
      <c r="D65" s="129"/>
      <c r="E65" s="129"/>
      <c r="F65" s="129"/>
      <c r="G65" s="129"/>
      <c r="H65" s="130" t="s">
        <v>55</v>
      </c>
      <c r="I65" s="129" t="s">
        <v>54</v>
      </c>
      <c r="J65" s="129" t="s">
        <v>1</v>
      </c>
      <c r="K65" s="131">
        <v>900</v>
      </c>
      <c r="L65" s="132">
        <v>45</v>
      </c>
      <c r="M65" s="133">
        <f t="shared" si="8"/>
        <v>43.65</v>
      </c>
      <c r="N65" s="134">
        <f t="shared" si="9"/>
        <v>1.3499999999999999</v>
      </c>
      <c r="O65" s="131">
        <v>0</v>
      </c>
      <c r="P65" s="132">
        <v>0</v>
      </c>
      <c r="Q65" s="133">
        <f t="shared" si="10"/>
        <v>0</v>
      </c>
      <c r="R65" s="135">
        <f t="shared" si="11"/>
        <v>0</v>
      </c>
      <c r="S65" s="136"/>
    </row>
    <row r="66" spans="1:19" s="137" customFormat="1" ht="30" x14ac:dyDescent="0.25">
      <c r="A66" s="129"/>
      <c r="B66" s="129"/>
      <c r="C66" s="129"/>
      <c r="D66" s="129"/>
      <c r="E66" s="129"/>
      <c r="F66" s="129"/>
      <c r="G66" s="129"/>
      <c r="H66" s="130" t="s">
        <v>103</v>
      </c>
      <c r="I66" s="129" t="s">
        <v>108</v>
      </c>
      <c r="J66" s="129" t="s">
        <v>1</v>
      </c>
      <c r="K66" s="131">
        <v>1350</v>
      </c>
      <c r="L66" s="132">
        <v>67.5</v>
      </c>
      <c r="M66" s="133">
        <f t="shared" si="8"/>
        <v>65.474999999999994</v>
      </c>
      <c r="N66" s="134">
        <f t="shared" si="9"/>
        <v>2.0249999999999999</v>
      </c>
      <c r="O66" s="131">
        <v>0</v>
      </c>
      <c r="P66" s="132">
        <v>0</v>
      </c>
      <c r="Q66" s="133">
        <f t="shared" si="10"/>
        <v>0</v>
      </c>
      <c r="R66" s="135">
        <f t="shared" si="11"/>
        <v>0</v>
      </c>
      <c r="S66" s="136"/>
    </row>
    <row r="67" spans="1:19" s="137" customFormat="1" ht="30" x14ac:dyDescent="0.25">
      <c r="A67" s="129"/>
      <c r="B67" s="129"/>
      <c r="C67" s="129"/>
      <c r="D67" s="129"/>
      <c r="E67" s="129"/>
      <c r="F67" s="129"/>
      <c r="G67" s="129"/>
      <c r="H67" s="130" t="s">
        <v>103</v>
      </c>
      <c r="I67" s="129" t="s">
        <v>107</v>
      </c>
      <c r="J67" s="129" t="s">
        <v>1</v>
      </c>
      <c r="K67" s="131">
        <v>1562</v>
      </c>
      <c r="L67" s="132">
        <v>78.099999999999994</v>
      </c>
      <c r="M67" s="133">
        <f t="shared" si="8"/>
        <v>75.756999999999991</v>
      </c>
      <c r="N67" s="134">
        <f t="shared" si="9"/>
        <v>2.3429999999999995</v>
      </c>
      <c r="O67" s="131">
        <v>0</v>
      </c>
      <c r="P67" s="132">
        <v>0</v>
      </c>
      <c r="Q67" s="133">
        <f t="shared" si="10"/>
        <v>0</v>
      </c>
      <c r="R67" s="135">
        <f t="shared" si="11"/>
        <v>0</v>
      </c>
      <c r="S67" s="136"/>
    </row>
    <row r="68" spans="1:19" s="137" customFormat="1" ht="30" x14ac:dyDescent="0.25">
      <c r="A68" s="129"/>
      <c r="B68" s="129"/>
      <c r="C68" s="129"/>
      <c r="D68" s="129"/>
      <c r="E68" s="129"/>
      <c r="F68" s="129"/>
      <c r="G68" s="129"/>
      <c r="H68" s="130" t="s">
        <v>103</v>
      </c>
      <c r="I68" s="129" t="s">
        <v>106</v>
      </c>
      <c r="J68" s="129" t="s">
        <v>1</v>
      </c>
      <c r="K68" s="131">
        <v>19575</v>
      </c>
      <c r="L68" s="132">
        <v>978.75</v>
      </c>
      <c r="M68" s="133">
        <f t="shared" si="8"/>
        <v>949.38750000000005</v>
      </c>
      <c r="N68" s="134">
        <f t="shared" si="9"/>
        <v>29.362499999999997</v>
      </c>
      <c r="O68" s="131">
        <v>0</v>
      </c>
      <c r="P68" s="132">
        <v>0</v>
      </c>
      <c r="Q68" s="133">
        <f t="shared" si="10"/>
        <v>0</v>
      </c>
      <c r="R68" s="135">
        <f t="shared" si="11"/>
        <v>0</v>
      </c>
      <c r="S68" s="136"/>
    </row>
    <row r="69" spans="1:19" s="137" customFormat="1" ht="30" x14ac:dyDescent="0.25">
      <c r="A69" s="129"/>
      <c r="B69" s="129"/>
      <c r="C69" s="129"/>
      <c r="D69" s="129"/>
      <c r="E69" s="129"/>
      <c r="F69" s="129"/>
      <c r="G69" s="129"/>
      <c r="H69" s="130" t="s">
        <v>103</v>
      </c>
      <c r="I69" s="129" t="s">
        <v>105</v>
      </c>
      <c r="J69" s="129" t="s">
        <v>1</v>
      </c>
      <c r="K69" s="131">
        <v>5470</v>
      </c>
      <c r="L69" s="132">
        <v>273.5</v>
      </c>
      <c r="M69" s="133">
        <f t="shared" si="8"/>
        <v>265.29500000000002</v>
      </c>
      <c r="N69" s="134">
        <f t="shared" si="9"/>
        <v>8.2050000000000001</v>
      </c>
      <c r="O69" s="131">
        <v>0</v>
      </c>
      <c r="P69" s="132">
        <v>0</v>
      </c>
      <c r="Q69" s="133">
        <f t="shared" si="10"/>
        <v>0</v>
      </c>
      <c r="R69" s="135">
        <f t="shared" si="11"/>
        <v>0</v>
      </c>
      <c r="S69" s="136"/>
    </row>
    <row r="70" spans="1:19" s="137" customFormat="1" ht="30" x14ac:dyDescent="0.25">
      <c r="A70" s="129"/>
      <c r="B70" s="129"/>
      <c r="C70" s="129"/>
      <c r="D70" s="129"/>
      <c r="E70" s="129"/>
      <c r="F70" s="129"/>
      <c r="G70" s="129"/>
      <c r="H70" s="130" t="s">
        <v>103</v>
      </c>
      <c r="I70" s="129" t="s">
        <v>104</v>
      </c>
      <c r="J70" s="129" t="s">
        <v>1</v>
      </c>
      <c r="K70" s="131">
        <v>5963</v>
      </c>
      <c r="L70" s="132">
        <v>298.14999999999998</v>
      </c>
      <c r="M70" s="133">
        <f t="shared" si="8"/>
        <v>289.20549999999997</v>
      </c>
      <c r="N70" s="134">
        <f t="shared" si="9"/>
        <v>8.9444999999999997</v>
      </c>
      <c r="O70" s="131">
        <v>0</v>
      </c>
      <c r="P70" s="132">
        <v>0</v>
      </c>
      <c r="Q70" s="133">
        <f t="shared" si="10"/>
        <v>0</v>
      </c>
      <c r="R70" s="135">
        <f t="shared" si="11"/>
        <v>0</v>
      </c>
      <c r="S70" s="136"/>
    </row>
    <row r="71" spans="1:19" s="137" customFormat="1" ht="30" x14ac:dyDescent="0.25">
      <c r="A71" s="129"/>
      <c r="B71" s="129"/>
      <c r="C71" s="129"/>
      <c r="D71" s="129"/>
      <c r="E71" s="129"/>
      <c r="F71" s="129"/>
      <c r="G71" s="129"/>
      <c r="H71" s="130" t="s">
        <v>103</v>
      </c>
      <c r="I71" s="129" t="s">
        <v>102</v>
      </c>
      <c r="J71" s="129" t="s">
        <v>1</v>
      </c>
      <c r="K71" s="131">
        <v>32930</v>
      </c>
      <c r="L71" s="132">
        <v>1646.5</v>
      </c>
      <c r="M71" s="133">
        <f t="shared" si="8"/>
        <v>1597.105</v>
      </c>
      <c r="N71" s="134">
        <f t="shared" si="9"/>
        <v>49.394999999999996</v>
      </c>
      <c r="O71" s="131">
        <v>0</v>
      </c>
      <c r="P71" s="132">
        <v>0</v>
      </c>
      <c r="Q71" s="133">
        <f t="shared" si="10"/>
        <v>0</v>
      </c>
      <c r="R71" s="135">
        <f t="shared" si="11"/>
        <v>0</v>
      </c>
      <c r="S71" s="136"/>
    </row>
    <row r="72" spans="1:19" s="137" customFormat="1" ht="30" x14ac:dyDescent="0.25">
      <c r="A72" s="129"/>
      <c r="B72" s="129"/>
      <c r="C72" s="129"/>
      <c r="D72" s="129"/>
      <c r="E72" s="129"/>
      <c r="F72" s="129"/>
      <c r="G72" s="129"/>
      <c r="H72" s="130" t="s">
        <v>77</v>
      </c>
      <c r="I72" s="129" t="s">
        <v>76</v>
      </c>
      <c r="J72" s="129" t="s">
        <v>1</v>
      </c>
      <c r="K72" s="131">
        <v>1914</v>
      </c>
      <c r="L72" s="132">
        <v>95.7</v>
      </c>
      <c r="M72" s="133">
        <f t="shared" si="8"/>
        <v>95.7</v>
      </c>
      <c r="N72" s="134">
        <v>0</v>
      </c>
      <c r="O72" s="131">
        <v>0</v>
      </c>
      <c r="P72" s="132">
        <v>0</v>
      </c>
      <c r="Q72" s="133">
        <f t="shared" si="10"/>
        <v>0</v>
      </c>
      <c r="R72" s="135">
        <f t="shared" si="11"/>
        <v>0</v>
      </c>
      <c r="S72" s="136"/>
    </row>
    <row r="73" spans="1:19" s="137" customFormat="1" ht="30" x14ac:dyDescent="0.25">
      <c r="A73" s="129"/>
      <c r="B73" s="129"/>
      <c r="C73" s="129"/>
      <c r="D73" s="129"/>
      <c r="E73" s="129"/>
      <c r="F73" s="129"/>
      <c r="G73" s="129"/>
      <c r="H73" s="130" t="s">
        <v>68</v>
      </c>
      <c r="I73" s="129" t="s">
        <v>70</v>
      </c>
      <c r="J73" s="129" t="s">
        <v>1</v>
      </c>
      <c r="K73" s="131">
        <v>430</v>
      </c>
      <c r="L73" s="132">
        <v>21.5</v>
      </c>
      <c r="M73" s="133">
        <f t="shared" si="8"/>
        <v>20.855</v>
      </c>
      <c r="N73" s="134">
        <f t="shared" si="9"/>
        <v>0.64500000000000002</v>
      </c>
      <c r="O73" s="131">
        <v>0</v>
      </c>
      <c r="P73" s="132">
        <v>0</v>
      </c>
      <c r="Q73" s="133">
        <f t="shared" si="10"/>
        <v>0</v>
      </c>
      <c r="R73" s="135">
        <f t="shared" si="11"/>
        <v>0</v>
      </c>
      <c r="S73" s="136"/>
    </row>
    <row r="74" spans="1:19" s="137" customFormat="1" ht="30" x14ac:dyDescent="0.25">
      <c r="A74" s="129"/>
      <c r="B74" s="129"/>
      <c r="C74" s="129"/>
      <c r="D74" s="129"/>
      <c r="E74" s="129"/>
      <c r="F74" s="129"/>
      <c r="G74" s="129"/>
      <c r="H74" s="130" t="s">
        <v>68</v>
      </c>
      <c r="I74" s="129" t="s">
        <v>69</v>
      </c>
      <c r="J74" s="129" t="s">
        <v>1</v>
      </c>
      <c r="K74" s="131">
        <v>0</v>
      </c>
      <c r="L74" s="132">
        <v>0</v>
      </c>
      <c r="M74" s="133">
        <f t="shared" si="8"/>
        <v>0</v>
      </c>
      <c r="N74" s="134">
        <f t="shared" si="9"/>
        <v>0</v>
      </c>
      <c r="O74" s="131">
        <v>0</v>
      </c>
      <c r="P74" s="132">
        <v>0</v>
      </c>
      <c r="Q74" s="133">
        <f t="shared" si="10"/>
        <v>0</v>
      </c>
      <c r="R74" s="135">
        <f t="shared" si="11"/>
        <v>0</v>
      </c>
      <c r="S74" s="136"/>
    </row>
    <row r="75" spans="1:19" s="137" customFormat="1" ht="30" x14ac:dyDescent="0.25">
      <c r="A75" s="129"/>
      <c r="B75" s="129"/>
      <c r="C75" s="129"/>
      <c r="D75" s="129"/>
      <c r="E75" s="129"/>
      <c r="F75" s="129"/>
      <c r="G75" s="129"/>
      <c r="H75" s="130" t="s">
        <v>68</v>
      </c>
      <c r="I75" s="129" t="s">
        <v>67</v>
      </c>
      <c r="J75" s="129" t="s">
        <v>1</v>
      </c>
      <c r="K75" s="131">
        <v>12180</v>
      </c>
      <c r="L75" s="132">
        <v>609</v>
      </c>
      <c r="M75" s="133">
        <f t="shared" si="8"/>
        <v>590.73</v>
      </c>
      <c r="N75" s="134">
        <f t="shared" si="9"/>
        <v>18.27</v>
      </c>
      <c r="O75" s="131">
        <v>0</v>
      </c>
      <c r="P75" s="132">
        <v>0</v>
      </c>
      <c r="Q75" s="133">
        <f t="shared" si="10"/>
        <v>0</v>
      </c>
      <c r="R75" s="135">
        <f t="shared" si="11"/>
        <v>0</v>
      </c>
      <c r="S75" s="136"/>
    </row>
    <row r="76" spans="1:19" s="137" customFormat="1" ht="30" x14ac:dyDescent="0.25">
      <c r="A76" s="129"/>
      <c r="B76" s="129"/>
      <c r="C76" s="129"/>
      <c r="D76" s="129"/>
      <c r="E76" s="129"/>
      <c r="F76" s="129"/>
      <c r="G76" s="129"/>
      <c r="H76" s="130" t="s">
        <v>25</v>
      </c>
      <c r="I76" s="129" t="s">
        <v>24</v>
      </c>
      <c r="J76" s="129" t="s">
        <v>1</v>
      </c>
      <c r="K76" s="131">
        <v>8245</v>
      </c>
      <c r="L76" s="132">
        <v>412.25</v>
      </c>
      <c r="M76" s="133">
        <f t="shared" si="8"/>
        <v>400.25</v>
      </c>
      <c r="N76" s="134">
        <v>12</v>
      </c>
      <c r="O76" s="131">
        <v>0</v>
      </c>
      <c r="P76" s="132">
        <v>0</v>
      </c>
      <c r="Q76" s="133">
        <f t="shared" si="10"/>
        <v>0</v>
      </c>
      <c r="R76" s="135">
        <f t="shared" si="11"/>
        <v>0</v>
      </c>
      <c r="S76" s="136"/>
    </row>
    <row r="77" spans="1:19" s="137" customFormat="1" ht="30" x14ac:dyDescent="0.25">
      <c r="A77" s="129"/>
      <c r="B77" s="129"/>
      <c r="C77" s="129"/>
      <c r="D77" s="129"/>
      <c r="E77" s="129"/>
      <c r="F77" s="129"/>
      <c r="G77" s="129"/>
      <c r="H77" s="130" t="s">
        <v>47</v>
      </c>
      <c r="I77" s="129" t="s">
        <v>46</v>
      </c>
      <c r="J77" s="129" t="s">
        <v>1</v>
      </c>
      <c r="K77" s="131">
        <v>5760</v>
      </c>
      <c r="L77" s="132">
        <v>288</v>
      </c>
      <c r="M77" s="133">
        <f t="shared" si="8"/>
        <v>279.36</v>
      </c>
      <c r="N77" s="134">
        <f t="shared" si="9"/>
        <v>8.64</v>
      </c>
      <c r="O77" s="131">
        <v>0</v>
      </c>
      <c r="P77" s="132">
        <v>0</v>
      </c>
      <c r="Q77" s="133">
        <f t="shared" si="10"/>
        <v>0</v>
      </c>
      <c r="R77" s="135">
        <f t="shared" si="11"/>
        <v>0</v>
      </c>
      <c r="S77" s="136"/>
    </row>
    <row r="78" spans="1:19" s="137" customFormat="1" ht="30" x14ac:dyDescent="0.25">
      <c r="A78" s="129"/>
      <c r="B78" s="129"/>
      <c r="C78" s="129"/>
      <c r="D78" s="129"/>
      <c r="E78" s="129"/>
      <c r="F78" s="129"/>
      <c r="G78" s="129"/>
      <c r="H78" s="130" t="s">
        <v>339</v>
      </c>
      <c r="I78" s="129" t="s">
        <v>99</v>
      </c>
      <c r="J78" s="129" t="s">
        <v>1</v>
      </c>
      <c r="K78" s="131"/>
      <c r="L78" s="132"/>
      <c r="M78" s="133"/>
      <c r="N78" s="134"/>
      <c r="O78" s="131">
        <v>5900</v>
      </c>
      <c r="P78" s="132">
        <v>1180</v>
      </c>
      <c r="Q78" s="133">
        <f t="shared" si="10"/>
        <v>1144.5999999999999</v>
      </c>
      <c r="R78" s="135">
        <f t="shared" si="11"/>
        <v>35.4</v>
      </c>
      <c r="S78" s="136"/>
    </row>
    <row r="79" spans="1:19" s="137" customFormat="1" ht="30" x14ac:dyDescent="0.25">
      <c r="A79" s="129"/>
      <c r="B79" s="129"/>
      <c r="C79" s="129"/>
      <c r="D79" s="129"/>
      <c r="E79" s="129"/>
      <c r="F79" s="129"/>
      <c r="G79" s="129" t="s">
        <v>340</v>
      </c>
      <c r="H79" s="130" t="s">
        <v>339</v>
      </c>
      <c r="I79" s="129" t="s">
        <v>273</v>
      </c>
      <c r="J79" s="129" t="s">
        <v>1</v>
      </c>
      <c r="K79" s="131">
        <v>0</v>
      </c>
      <c r="L79" s="132">
        <v>0</v>
      </c>
      <c r="M79" s="133">
        <v>0</v>
      </c>
      <c r="N79" s="134">
        <f t="shared" si="9"/>
        <v>0</v>
      </c>
      <c r="O79" s="131">
        <v>9895.56</v>
      </c>
      <c r="P79" s="132">
        <v>1979.11</v>
      </c>
      <c r="Q79" s="133">
        <f t="shared" si="10"/>
        <v>1979.11</v>
      </c>
      <c r="R79" s="135">
        <v>0</v>
      </c>
      <c r="S79" s="136"/>
    </row>
    <row r="80" spans="1:19" s="181" customFormat="1" ht="30" customHeight="1" x14ac:dyDescent="0.25">
      <c r="A80" s="175"/>
      <c r="B80" s="175"/>
      <c r="C80" s="175"/>
      <c r="D80" s="175"/>
      <c r="E80" s="175"/>
      <c r="F80" s="175"/>
      <c r="G80" s="175"/>
      <c r="H80" s="164" t="s">
        <v>144</v>
      </c>
      <c r="I80" s="175" t="s">
        <v>143</v>
      </c>
      <c r="J80" s="175" t="s">
        <v>1</v>
      </c>
      <c r="K80" s="176">
        <v>4715.5</v>
      </c>
      <c r="L80" s="177">
        <v>235.78</v>
      </c>
      <c r="M80" s="178">
        <f t="shared" ref="M80" si="12">L80-N80</f>
        <v>228.70660000000001</v>
      </c>
      <c r="N80" s="179">
        <f t="shared" si="9"/>
        <v>7.0733999999999995</v>
      </c>
      <c r="O80" s="176">
        <v>0</v>
      </c>
      <c r="P80" s="177">
        <v>0</v>
      </c>
      <c r="Q80" s="178">
        <f t="shared" si="10"/>
        <v>0</v>
      </c>
      <c r="R80" s="180">
        <f t="shared" si="11"/>
        <v>0</v>
      </c>
      <c r="S80" s="198"/>
    </row>
    <row r="81" spans="1:19" s="181" customFormat="1" ht="30" customHeight="1" x14ac:dyDescent="0.25">
      <c r="A81" s="175"/>
      <c r="B81" s="175"/>
      <c r="C81" s="175"/>
      <c r="D81" s="175"/>
      <c r="E81" s="175"/>
      <c r="F81" s="175"/>
      <c r="G81" s="175"/>
      <c r="H81" s="164" t="s">
        <v>144</v>
      </c>
      <c r="I81" s="175" t="s">
        <v>319</v>
      </c>
      <c r="J81" s="175" t="s">
        <v>1</v>
      </c>
      <c r="K81" s="176">
        <v>7431.67</v>
      </c>
      <c r="L81" s="177">
        <v>371.58</v>
      </c>
      <c r="M81" s="178">
        <f t="shared" ref="M81:M82" si="13">L81-N81</f>
        <v>360.43259999999998</v>
      </c>
      <c r="N81" s="179">
        <f t="shared" ref="N81:N82" si="14">L81*$N$4</f>
        <v>11.147399999999999</v>
      </c>
      <c r="O81" s="176">
        <v>0</v>
      </c>
      <c r="P81" s="177">
        <v>0</v>
      </c>
      <c r="Q81" s="178">
        <f t="shared" ref="Q81:Q82" si="15">P81-R81</f>
        <v>0</v>
      </c>
      <c r="R81" s="180">
        <f t="shared" ref="R81:R82" si="16">P81*$R$4</f>
        <v>0</v>
      </c>
      <c r="S81" s="198"/>
    </row>
    <row r="82" spans="1:19" s="181" customFormat="1" ht="30" customHeight="1" x14ac:dyDescent="0.25">
      <c r="A82" s="175"/>
      <c r="B82" s="175"/>
      <c r="C82" s="175"/>
      <c r="D82" s="175"/>
      <c r="E82" s="175"/>
      <c r="F82" s="175"/>
      <c r="G82" s="175"/>
      <c r="H82" s="164" t="s">
        <v>144</v>
      </c>
      <c r="I82" s="175" t="s">
        <v>282</v>
      </c>
      <c r="J82" s="175" t="s">
        <v>1</v>
      </c>
      <c r="K82" s="176">
        <v>16891.54</v>
      </c>
      <c r="L82" s="177">
        <v>844.58</v>
      </c>
      <c r="M82" s="178">
        <f t="shared" si="13"/>
        <v>819.24260000000004</v>
      </c>
      <c r="N82" s="179">
        <f t="shared" si="14"/>
        <v>25.337399999999999</v>
      </c>
      <c r="O82" s="176">
        <v>0</v>
      </c>
      <c r="P82" s="177">
        <v>0</v>
      </c>
      <c r="Q82" s="178">
        <f t="shared" si="15"/>
        <v>0</v>
      </c>
      <c r="R82" s="180">
        <f t="shared" si="16"/>
        <v>0</v>
      </c>
      <c r="S82" s="198"/>
    </row>
    <row r="83" spans="1:19" s="137" customFormat="1" ht="30" x14ac:dyDescent="0.25">
      <c r="A83" s="129"/>
      <c r="B83" s="129"/>
      <c r="C83" s="129"/>
      <c r="D83" s="129"/>
      <c r="E83" s="129"/>
      <c r="F83" s="129"/>
      <c r="G83" s="129"/>
      <c r="H83" s="130" t="s">
        <v>144</v>
      </c>
      <c r="I83" s="129" t="s">
        <v>145</v>
      </c>
      <c r="J83" s="129" t="s">
        <v>1</v>
      </c>
      <c r="K83" s="131">
        <v>17454.599999999999</v>
      </c>
      <c r="L83" s="132">
        <v>872.73</v>
      </c>
      <c r="M83" s="133">
        <f t="shared" si="8"/>
        <v>846.54809999999998</v>
      </c>
      <c r="N83" s="134">
        <f t="shared" si="9"/>
        <v>26.181899999999999</v>
      </c>
      <c r="O83" s="131">
        <v>0</v>
      </c>
      <c r="P83" s="132">
        <v>0</v>
      </c>
      <c r="Q83" s="133">
        <f t="shared" si="10"/>
        <v>0</v>
      </c>
      <c r="R83" s="135">
        <f t="shared" si="11"/>
        <v>0</v>
      </c>
      <c r="S83" s="136"/>
    </row>
    <row r="84" spans="1:19" s="137" customFormat="1" ht="30" x14ac:dyDescent="0.25">
      <c r="A84" s="129"/>
      <c r="B84" s="129"/>
      <c r="C84" s="129"/>
      <c r="D84" s="129"/>
      <c r="E84" s="129"/>
      <c r="F84" s="129"/>
      <c r="G84" s="129"/>
      <c r="H84" s="130" t="s">
        <v>161</v>
      </c>
      <c r="I84" s="129" t="s">
        <v>160</v>
      </c>
      <c r="J84" s="129" t="s">
        <v>1</v>
      </c>
      <c r="K84" s="131">
        <v>11200</v>
      </c>
      <c r="L84" s="132">
        <v>560</v>
      </c>
      <c r="M84" s="133">
        <f t="shared" si="8"/>
        <v>543.20000000000005</v>
      </c>
      <c r="N84" s="134">
        <f t="shared" si="9"/>
        <v>16.8</v>
      </c>
      <c r="O84" s="131">
        <v>16278</v>
      </c>
      <c r="P84" s="132">
        <v>3255.6</v>
      </c>
      <c r="Q84" s="133">
        <f t="shared" si="10"/>
        <v>3157.9319999999998</v>
      </c>
      <c r="R84" s="135">
        <f t="shared" si="11"/>
        <v>97.667999999999992</v>
      </c>
      <c r="S84" s="136"/>
    </row>
    <row r="85" spans="1:19" s="137" customFormat="1" ht="30" x14ac:dyDescent="0.25">
      <c r="A85" s="129"/>
      <c r="B85" s="129"/>
      <c r="C85" s="129"/>
      <c r="D85" s="129"/>
      <c r="E85" s="129"/>
      <c r="F85" s="129"/>
      <c r="G85" s="129"/>
      <c r="H85" s="130" t="s">
        <v>133</v>
      </c>
      <c r="I85" s="129" t="s">
        <v>132</v>
      </c>
      <c r="J85" s="129" t="s">
        <v>1</v>
      </c>
      <c r="K85" s="131">
        <v>48963</v>
      </c>
      <c r="L85" s="132">
        <v>2448.15</v>
      </c>
      <c r="M85" s="133">
        <f t="shared" si="8"/>
        <v>2374.7055</v>
      </c>
      <c r="N85" s="134">
        <f t="shared" si="9"/>
        <v>73.444500000000005</v>
      </c>
      <c r="O85" s="131">
        <v>91126</v>
      </c>
      <c r="P85" s="132">
        <v>18225.2</v>
      </c>
      <c r="Q85" s="133">
        <f t="shared" si="10"/>
        <v>17678.444</v>
      </c>
      <c r="R85" s="135">
        <f t="shared" si="11"/>
        <v>546.75599999999997</v>
      </c>
      <c r="S85" s="136"/>
    </row>
    <row r="86" spans="1:19" s="137" customFormat="1" ht="30" x14ac:dyDescent="0.25">
      <c r="A86" s="129"/>
      <c r="B86" s="129"/>
      <c r="C86" s="129"/>
      <c r="D86" s="129"/>
      <c r="E86" s="129"/>
      <c r="F86" s="129"/>
      <c r="G86" s="129"/>
      <c r="H86" s="130" t="s">
        <v>75</v>
      </c>
      <c r="I86" s="129" t="s">
        <v>74</v>
      </c>
      <c r="J86" s="129" t="s">
        <v>1</v>
      </c>
      <c r="K86" s="131">
        <v>29</v>
      </c>
      <c r="L86" s="132">
        <v>1.45</v>
      </c>
      <c r="M86" s="133">
        <f t="shared" ref="M86:M120" si="17">L86-N86</f>
        <v>1.4064999999999999</v>
      </c>
      <c r="N86" s="134">
        <f t="shared" ref="N86:N120" si="18">L86*$N$4</f>
        <v>4.3499999999999997E-2</v>
      </c>
      <c r="O86" s="131">
        <v>0</v>
      </c>
      <c r="P86" s="132">
        <v>0</v>
      </c>
      <c r="Q86" s="133">
        <f t="shared" ref="Q86:Q121" si="19">P86-R86</f>
        <v>0</v>
      </c>
      <c r="R86" s="135">
        <f t="shared" ref="R86:R121" si="20">P86*$R$4</f>
        <v>0</v>
      </c>
      <c r="S86" s="136"/>
    </row>
    <row r="87" spans="1:19" s="137" customFormat="1" ht="30" x14ac:dyDescent="0.25">
      <c r="A87" s="129"/>
      <c r="B87" s="129"/>
      <c r="C87" s="129"/>
      <c r="D87" s="129"/>
      <c r="E87" s="129"/>
      <c r="F87" s="129"/>
      <c r="G87" s="129"/>
      <c r="H87" s="130" t="s">
        <v>19</v>
      </c>
      <c r="I87" s="129" t="s">
        <v>21</v>
      </c>
      <c r="J87" s="129" t="s">
        <v>1</v>
      </c>
      <c r="K87" s="131">
        <v>460</v>
      </c>
      <c r="L87" s="132">
        <v>23</v>
      </c>
      <c r="M87" s="133">
        <f t="shared" si="17"/>
        <v>22.31</v>
      </c>
      <c r="N87" s="134">
        <f t="shared" si="18"/>
        <v>0.69</v>
      </c>
      <c r="O87" s="131">
        <v>0</v>
      </c>
      <c r="P87" s="132">
        <v>0</v>
      </c>
      <c r="Q87" s="133">
        <f t="shared" si="19"/>
        <v>0</v>
      </c>
      <c r="R87" s="135">
        <f t="shared" si="20"/>
        <v>0</v>
      </c>
      <c r="S87" s="136"/>
    </row>
    <row r="88" spans="1:19" s="137" customFormat="1" ht="30" x14ac:dyDescent="0.25">
      <c r="A88" s="129"/>
      <c r="B88" s="129"/>
      <c r="C88" s="129"/>
      <c r="D88" s="129"/>
      <c r="E88" s="129"/>
      <c r="F88" s="129"/>
      <c r="G88" s="129"/>
      <c r="H88" s="130" t="s">
        <v>19</v>
      </c>
      <c r="I88" s="129" t="s">
        <v>20</v>
      </c>
      <c r="J88" s="129" t="s">
        <v>1</v>
      </c>
      <c r="K88" s="131">
        <v>780</v>
      </c>
      <c r="L88" s="132">
        <v>39</v>
      </c>
      <c r="M88" s="133">
        <f t="shared" si="17"/>
        <v>37.83</v>
      </c>
      <c r="N88" s="134">
        <f t="shared" si="18"/>
        <v>1.17</v>
      </c>
      <c r="O88" s="131">
        <v>0</v>
      </c>
      <c r="P88" s="132">
        <v>0</v>
      </c>
      <c r="Q88" s="133">
        <f t="shared" si="19"/>
        <v>0</v>
      </c>
      <c r="R88" s="135">
        <f t="shared" si="20"/>
        <v>0</v>
      </c>
      <c r="S88" s="136"/>
    </row>
    <row r="89" spans="1:19" s="137" customFormat="1" ht="30" x14ac:dyDescent="0.25">
      <c r="A89" s="129"/>
      <c r="B89" s="129"/>
      <c r="C89" s="129"/>
      <c r="D89" s="129"/>
      <c r="E89" s="129"/>
      <c r="F89" s="129"/>
      <c r="G89" s="129"/>
      <c r="H89" s="130" t="s">
        <v>19</v>
      </c>
      <c r="I89" s="129" t="s">
        <v>18</v>
      </c>
      <c r="J89" s="129" t="s">
        <v>1</v>
      </c>
      <c r="K89" s="131">
        <v>360</v>
      </c>
      <c r="L89" s="132">
        <v>18</v>
      </c>
      <c r="M89" s="133">
        <f t="shared" si="17"/>
        <v>17.46</v>
      </c>
      <c r="N89" s="134">
        <f t="shared" si="18"/>
        <v>0.54</v>
      </c>
      <c r="O89" s="131">
        <v>0</v>
      </c>
      <c r="P89" s="132">
        <v>0</v>
      </c>
      <c r="Q89" s="133">
        <f t="shared" si="19"/>
        <v>0</v>
      </c>
      <c r="R89" s="135">
        <f t="shared" si="20"/>
        <v>0</v>
      </c>
      <c r="S89" s="136"/>
    </row>
    <row r="90" spans="1:19" s="137" customFormat="1" ht="30" customHeight="1" x14ac:dyDescent="0.25">
      <c r="A90" s="129"/>
      <c r="B90" s="129"/>
      <c r="C90" s="129"/>
      <c r="D90" s="129"/>
      <c r="E90" s="129"/>
      <c r="F90" s="129"/>
      <c r="G90" s="129"/>
      <c r="H90" s="130" t="s">
        <v>329</v>
      </c>
      <c r="I90" s="129" t="s">
        <v>347</v>
      </c>
      <c r="J90" s="129" t="s">
        <v>1</v>
      </c>
      <c r="K90" s="131">
        <v>5466</v>
      </c>
      <c r="L90" s="132">
        <v>273.3</v>
      </c>
      <c r="M90" s="133">
        <f t="shared" si="17"/>
        <v>265.101</v>
      </c>
      <c r="N90" s="134">
        <f t="shared" si="18"/>
        <v>8.1989999999999998</v>
      </c>
      <c r="O90" s="131">
        <v>0</v>
      </c>
      <c r="P90" s="132">
        <v>0</v>
      </c>
      <c r="Q90" s="133">
        <f t="shared" si="19"/>
        <v>0</v>
      </c>
      <c r="R90" s="135">
        <f t="shared" si="20"/>
        <v>0</v>
      </c>
      <c r="S90" s="136"/>
    </row>
    <row r="91" spans="1:19" s="137" customFormat="1" ht="30" x14ac:dyDescent="0.25">
      <c r="A91" s="129"/>
      <c r="B91" s="129"/>
      <c r="C91" s="129"/>
      <c r="D91" s="129"/>
      <c r="E91" s="129"/>
      <c r="F91" s="129"/>
      <c r="G91" s="129"/>
      <c r="H91" s="130" t="s">
        <v>49</v>
      </c>
      <c r="I91" s="129" t="s">
        <v>48</v>
      </c>
      <c r="J91" s="129" t="s">
        <v>1</v>
      </c>
      <c r="K91" s="131">
        <v>2285</v>
      </c>
      <c r="L91" s="132">
        <v>114.25</v>
      </c>
      <c r="M91" s="133">
        <f t="shared" si="17"/>
        <v>110.82250000000001</v>
      </c>
      <c r="N91" s="134">
        <f t="shared" si="18"/>
        <v>3.4274999999999998</v>
      </c>
      <c r="O91" s="131">
        <v>0</v>
      </c>
      <c r="P91" s="132">
        <v>0</v>
      </c>
      <c r="Q91" s="133">
        <f t="shared" si="19"/>
        <v>0</v>
      </c>
      <c r="R91" s="135">
        <f t="shared" si="20"/>
        <v>0</v>
      </c>
      <c r="S91" s="136"/>
    </row>
    <row r="92" spans="1:19" s="137" customFormat="1" ht="30" x14ac:dyDescent="0.25">
      <c r="A92" s="129"/>
      <c r="B92" s="129"/>
      <c r="C92" s="129"/>
      <c r="D92" s="129"/>
      <c r="E92" s="129"/>
      <c r="F92" s="129"/>
      <c r="G92" s="129" t="s">
        <v>348</v>
      </c>
      <c r="H92" s="130" t="s">
        <v>6</v>
      </c>
      <c r="I92" s="129" t="s">
        <v>5</v>
      </c>
      <c r="J92" s="129" t="s">
        <v>1</v>
      </c>
      <c r="K92" s="131">
        <v>0</v>
      </c>
      <c r="L92" s="132">
        <v>0</v>
      </c>
      <c r="M92" s="133">
        <f t="shared" si="17"/>
        <v>0</v>
      </c>
      <c r="N92" s="134">
        <f t="shared" si="18"/>
        <v>0</v>
      </c>
      <c r="O92" s="131">
        <v>56620</v>
      </c>
      <c r="P92" s="132">
        <v>11324</v>
      </c>
      <c r="Q92" s="133">
        <f t="shared" si="19"/>
        <v>10984.28</v>
      </c>
      <c r="R92" s="135">
        <f t="shared" si="20"/>
        <v>339.71999999999997</v>
      </c>
      <c r="S92" s="136"/>
    </row>
    <row r="93" spans="1:19" s="137" customFormat="1" ht="30" x14ac:dyDescent="0.25">
      <c r="A93" s="129"/>
      <c r="B93" s="129"/>
      <c r="C93" s="129"/>
      <c r="D93" s="129"/>
      <c r="E93" s="129"/>
      <c r="F93" s="129"/>
      <c r="G93" s="129"/>
      <c r="H93" s="130" t="s">
        <v>159</v>
      </c>
      <c r="I93" s="129" t="s">
        <v>158</v>
      </c>
      <c r="J93" s="129" t="s">
        <v>1</v>
      </c>
      <c r="K93" s="131">
        <v>16048</v>
      </c>
      <c r="L93" s="132">
        <v>802.4</v>
      </c>
      <c r="M93" s="133">
        <f t="shared" si="17"/>
        <v>802.4</v>
      </c>
      <c r="N93" s="134">
        <v>0</v>
      </c>
      <c r="O93" s="131">
        <v>0</v>
      </c>
      <c r="P93" s="132">
        <v>0</v>
      </c>
      <c r="Q93" s="133">
        <f t="shared" si="19"/>
        <v>0</v>
      </c>
      <c r="R93" s="135">
        <f t="shared" si="20"/>
        <v>0</v>
      </c>
      <c r="S93" s="136"/>
    </row>
    <row r="94" spans="1:19" s="137" customFormat="1" ht="30" x14ac:dyDescent="0.25">
      <c r="A94" s="129"/>
      <c r="B94" s="129"/>
      <c r="C94" s="129"/>
      <c r="D94" s="129"/>
      <c r="E94" s="129"/>
      <c r="F94" s="129"/>
      <c r="G94" s="129"/>
      <c r="H94" s="130" t="s">
        <v>45</v>
      </c>
      <c r="I94" s="129" t="s">
        <v>44</v>
      </c>
      <c r="J94" s="129" t="s">
        <v>1</v>
      </c>
      <c r="K94" s="131">
        <v>320</v>
      </c>
      <c r="L94" s="132">
        <v>16</v>
      </c>
      <c r="M94" s="133">
        <f t="shared" si="17"/>
        <v>16</v>
      </c>
      <c r="N94" s="134">
        <v>0</v>
      </c>
      <c r="O94" s="131">
        <v>0</v>
      </c>
      <c r="P94" s="132">
        <v>0</v>
      </c>
      <c r="Q94" s="133">
        <f t="shared" si="19"/>
        <v>0</v>
      </c>
      <c r="R94" s="135">
        <f t="shared" si="20"/>
        <v>0</v>
      </c>
      <c r="S94" s="136"/>
    </row>
    <row r="95" spans="1:19" s="137" customFormat="1" ht="30" x14ac:dyDescent="0.25">
      <c r="A95" s="129"/>
      <c r="B95" s="129"/>
      <c r="C95" s="129"/>
      <c r="D95" s="129"/>
      <c r="E95" s="129"/>
      <c r="F95" s="129"/>
      <c r="G95" s="129" t="s">
        <v>326</v>
      </c>
      <c r="H95" s="130" t="s">
        <v>325</v>
      </c>
      <c r="I95" s="129" t="s">
        <v>271</v>
      </c>
      <c r="J95" s="129" t="s">
        <v>1</v>
      </c>
      <c r="K95" s="131">
        <v>3999</v>
      </c>
      <c r="L95" s="132">
        <v>199.95</v>
      </c>
      <c r="M95" s="133">
        <f t="shared" si="17"/>
        <v>193.95149999999998</v>
      </c>
      <c r="N95" s="134">
        <f t="shared" si="18"/>
        <v>5.9984999999999991</v>
      </c>
      <c r="O95" s="131">
        <v>114217</v>
      </c>
      <c r="P95" s="132">
        <v>22843.4</v>
      </c>
      <c r="Q95" s="133">
        <f t="shared" si="19"/>
        <v>22158.098000000002</v>
      </c>
      <c r="R95" s="135">
        <f t="shared" si="20"/>
        <v>685.30200000000002</v>
      </c>
      <c r="S95" s="136"/>
    </row>
    <row r="96" spans="1:19" s="137" customFormat="1" ht="30" x14ac:dyDescent="0.25">
      <c r="A96" s="129"/>
      <c r="B96" s="129"/>
      <c r="C96" s="129"/>
      <c r="D96" s="129"/>
      <c r="E96" s="129"/>
      <c r="F96" s="129"/>
      <c r="G96" s="129" t="s">
        <v>326</v>
      </c>
      <c r="H96" s="130" t="s">
        <v>325</v>
      </c>
      <c r="I96" s="129" t="s">
        <v>287</v>
      </c>
      <c r="J96" s="129" t="s">
        <v>1</v>
      </c>
      <c r="K96" s="131">
        <v>3532</v>
      </c>
      <c r="L96" s="132">
        <v>176.6</v>
      </c>
      <c r="M96" s="133">
        <f t="shared" si="17"/>
        <v>171.30199999999999</v>
      </c>
      <c r="N96" s="134">
        <f t="shared" si="18"/>
        <v>5.298</v>
      </c>
      <c r="O96" s="131">
        <v>79772</v>
      </c>
      <c r="P96" s="132">
        <v>15954.4</v>
      </c>
      <c r="Q96" s="133">
        <v>15475.77</v>
      </c>
      <c r="R96" s="135">
        <v>478.63</v>
      </c>
      <c r="S96" s="136"/>
    </row>
    <row r="97" spans="1:19" s="137" customFormat="1" ht="30" x14ac:dyDescent="0.25">
      <c r="A97" s="129"/>
      <c r="B97" s="129"/>
      <c r="C97" s="129"/>
      <c r="D97" s="129"/>
      <c r="E97" s="129"/>
      <c r="F97" s="129"/>
      <c r="G97" s="129"/>
      <c r="H97" s="130" t="s">
        <v>176</v>
      </c>
      <c r="I97" s="129" t="s">
        <v>180</v>
      </c>
      <c r="J97" s="129" t="s">
        <v>1</v>
      </c>
      <c r="K97" s="131">
        <v>5826</v>
      </c>
      <c r="L97" s="132">
        <v>291.3</v>
      </c>
      <c r="M97" s="133">
        <f t="shared" si="17"/>
        <v>282.56100000000004</v>
      </c>
      <c r="N97" s="134">
        <f t="shared" si="18"/>
        <v>8.7390000000000008</v>
      </c>
      <c r="O97" s="131">
        <v>0</v>
      </c>
      <c r="P97" s="132">
        <v>0</v>
      </c>
      <c r="Q97" s="133">
        <f t="shared" si="19"/>
        <v>0</v>
      </c>
      <c r="R97" s="135">
        <f t="shared" si="20"/>
        <v>0</v>
      </c>
      <c r="S97" s="136"/>
    </row>
    <row r="98" spans="1:19" s="137" customFormat="1" ht="30" x14ac:dyDescent="0.25">
      <c r="A98" s="129"/>
      <c r="B98" s="129"/>
      <c r="C98" s="129"/>
      <c r="D98" s="129"/>
      <c r="E98" s="129"/>
      <c r="F98" s="129"/>
      <c r="G98" s="129"/>
      <c r="H98" s="130" t="s">
        <v>176</v>
      </c>
      <c r="I98" s="129" t="s">
        <v>368</v>
      </c>
      <c r="J98" s="129" t="s">
        <v>1</v>
      </c>
      <c r="K98" s="131">
        <v>16220</v>
      </c>
      <c r="L98" s="132">
        <v>811</v>
      </c>
      <c r="M98" s="133">
        <v>786.67</v>
      </c>
      <c r="N98" s="134">
        <v>24.33</v>
      </c>
      <c r="O98" s="131">
        <v>0</v>
      </c>
      <c r="P98" s="132">
        <v>0</v>
      </c>
      <c r="Q98" s="133">
        <f t="shared" si="19"/>
        <v>0</v>
      </c>
      <c r="R98" s="135">
        <f t="shared" si="20"/>
        <v>0</v>
      </c>
      <c r="S98" s="136"/>
    </row>
    <row r="99" spans="1:19" s="137" customFormat="1" ht="30" x14ac:dyDescent="0.25">
      <c r="A99" s="129"/>
      <c r="B99" s="129"/>
      <c r="C99" s="129"/>
      <c r="D99" s="129"/>
      <c r="E99" s="129"/>
      <c r="F99" s="129"/>
      <c r="G99" s="129"/>
      <c r="H99" s="130" t="s">
        <v>176</v>
      </c>
      <c r="I99" s="129" t="s">
        <v>179</v>
      </c>
      <c r="J99" s="129" t="s">
        <v>1</v>
      </c>
      <c r="K99" s="131">
        <v>2036</v>
      </c>
      <c r="L99" s="132">
        <v>101.8</v>
      </c>
      <c r="M99" s="133">
        <f t="shared" si="17"/>
        <v>98.745999999999995</v>
      </c>
      <c r="N99" s="134">
        <f t="shared" si="18"/>
        <v>3.0539999999999998</v>
      </c>
      <c r="O99" s="131">
        <v>6412</v>
      </c>
      <c r="P99" s="132">
        <v>1282.4000000000001</v>
      </c>
      <c r="Q99" s="133">
        <f t="shared" si="19"/>
        <v>1243.9280000000001</v>
      </c>
      <c r="R99" s="135">
        <f t="shared" si="20"/>
        <v>38.472000000000001</v>
      </c>
      <c r="S99" s="136"/>
    </row>
    <row r="100" spans="1:19" s="137" customFormat="1" ht="30" x14ac:dyDescent="0.25">
      <c r="A100" s="129"/>
      <c r="B100" s="129"/>
      <c r="C100" s="129"/>
      <c r="D100" s="129"/>
      <c r="E100" s="129"/>
      <c r="F100" s="129"/>
      <c r="G100" s="129"/>
      <c r="H100" s="130" t="s">
        <v>176</v>
      </c>
      <c r="I100" s="129" t="s">
        <v>178</v>
      </c>
      <c r="J100" s="129" t="s">
        <v>1</v>
      </c>
      <c r="K100" s="131">
        <v>6236</v>
      </c>
      <c r="L100" s="132">
        <v>311.8</v>
      </c>
      <c r="M100" s="133">
        <f t="shared" si="17"/>
        <v>302.44600000000003</v>
      </c>
      <c r="N100" s="134">
        <f t="shared" si="18"/>
        <v>9.3539999999999992</v>
      </c>
      <c r="O100" s="131">
        <v>0</v>
      </c>
      <c r="P100" s="132">
        <v>0</v>
      </c>
      <c r="Q100" s="133">
        <f t="shared" si="19"/>
        <v>0</v>
      </c>
      <c r="R100" s="135">
        <f t="shared" si="20"/>
        <v>0</v>
      </c>
      <c r="S100" s="136"/>
    </row>
    <row r="101" spans="1:19" s="137" customFormat="1" ht="30" x14ac:dyDescent="0.25">
      <c r="A101" s="129"/>
      <c r="B101" s="129"/>
      <c r="C101" s="129"/>
      <c r="D101" s="129"/>
      <c r="E101" s="129"/>
      <c r="F101" s="129"/>
      <c r="G101" s="129"/>
      <c r="H101" s="130" t="s">
        <v>176</v>
      </c>
      <c r="I101" s="129" t="s">
        <v>177</v>
      </c>
      <c r="J101" s="129" t="s">
        <v>1</v>
      </c>
      <c r="K101" s="131">
        <v>11573.5</v>
      </c>
      <c r="L101" s="132">
        <v>578.66999999999996</v>
      </c>
      <c r="M101" s="133">
        <f t="shared" si="17"/>
        <v>561.30989999999997</v>
      </c>
      <c r="N101" s="134">
        <f t="shared" si="18"/>
        <v>17.360099999999999</v>
      </c>
      <c r="O101" s="131">
        <v>0</v>
      </c>
      <c r="P101" s="132">
        <v>0</v>
      </c>
      <c r="Q101" s="133">
        <f t="shared" si="19"/>
        <v>0</v>
      </c>
      <c r="R101" s="135">
        <f t="shared" si="20"/>
        <v>0</v>
      </c>
      <c r="S101" s="136"/>
    </row>
    <row r="102" spans="1:19" s="137" customFormat="1" ht="30" x14ac:dyDescent="0.25">
      <c r="A102" s="129"/>
      <c r="B102" s="129"/>
      <c r="C102" s="129"/>
      <c r="D102" s="129"/>
      <c r="E102" s="129"/>
      <c r="F102" s="129"/>
      <c r="G102" s="129"/>
      <c r="H102" s="130" t="s">
        <v>176</v>
      </c>
      <c r="I102" s="129" t="s">
        <v>175</v>
      </c>
      <c r="J102" s="129" t="s">
        <v>1</v>
      </c>
      <c r="K102" s="131">
        <v>2280</v>
      </c>
      <c r="L102" s="132">
        <v>114</v>
      </c>
      <c r="M102" s="133">
        <f t="shared" si="17"/>
        <v>110.58</v>
      </c>
      <c r="N102" s="134">
        <f t="shared" si="18"/>
        <v>3.42</v>
      </c>
      <c r="O102" s="131">
        <v>0</v>
      </c>
      <c r="P102" s="132">
        <v>0</v>
      </c>
      <c r="Q102" s="133">
        <f t="shared" si="19"/>
        <v>0</v>
      </c>
      <c r="R102" s="135">
        <f t="shared" si="20"/>
        <v>0</v>
      </c>
      <c r="S102" s="136"/>
    </row>
    <row r="103" spans="1:19" s="137" customFormat="1" ht="30" x14ac:dyDescent="0.25">
      <c r="A103" s="129"/>
      <c r="B103" s="129"/>
      <c r="C103" s="129"/>
      <c r="D103" s="129"/>
      <c r="E103" s="129"/>
      <c r="F103" s="129"/>
      <c r="G103" s="129"/>
      <c r="H103" s="130" t="s">
        <v>13</v>
      </c>
      <c r="I103" s="129" t="s">
        <v>12</v>
      </c>
      <c r="J103" s="129" t="s">
        <v>1</v>
      </c>
      <c r="K103" s="131">
        <v>0</v>
      </c>
      <c r="L103" s="132">
        <v>0</v>
      </c>
      <c r="M103" s="133">
        <f t="shared" si="17"/>
        <v>0</v>
      </c>
      <c r="N103" s="134">
        <f t="shared" si="18"/>
        <v>0</v>
      </c>
      <c r="O103" s="131">
        <v>0</v>
      </c>
      <c r="P103" s="132">
        <v>0</v>
      </c>
      <c r="Q103" s="133">
        <f t="shared" si="19"/>
        <v>0</v>
      </c>
      <c r="R103" s="135">
        <f t="shared" si="20"/>
        <v>0</v>
      </c>
      <c r="S103" s="136"/>
    </row>
    <row r="104" spans="1:19" s="137" customFormat="1" ht="30" x14ac:dyDescent="0.25">
      <c r="A104" s="129"/>
      <c r="B104" s="129"/>
      <c r="C104" s="129"/>
      <c r="D104" s="129"/>
      <c r="E104" s="129"/>
      <c r="F104" s="129"/>
      <c r="G104" s="129"/>
      <c r="H104" s="130" t="s">
        <v>82</v>
      </c>
      <c r="I104" s="129" t="s">
        <v>81</v>
      </c>
      <c r="J104" s="129" t="s">
        <v>1</v>
      </c>
      <c r="K104" s="131">
        <v>15900</v>
      </c>
      <c r="L104" s="132">
        <v>795</v>
      </c>
      <c r="M104" s="133">
        <f t="shared" si="17"/>
        <v>771.15</v>
      </c>
      <c r="N104" s="134">
        <f t="shared" si="18"/>
        <v>23.849999999999998</v>
      </c>
      <c r="O104" s="131">
        <v>0</v>
      </c>
      <c r="P104" s="132">
        <v>0</v>
      </c>
      <c r="Q104" s="133">
        <f t="shared" si="19"/>
        <v>0</v>
      </c>
      <c r="R104" s="135">
        <f t="shared" si="20"/>
        <v>0</v>
      </c>
      <c r="S104" s="136"/>
    </row>
    <row r="105" spans="1:19" s="137" customFormat="1" ht="15" x14ac:dyDescent="0.25">
      <c r="A105" s="129"/>
      <c r="B105" s="129"/>
      <c r="C105" s="129"/>
      <c r="D105" s="129"/>
      <c r="E105" s="129"/>
      <c r="F105" s="129"/>
      <c r="G105" s="129" t="s">
        <v>362</v>
      </c>
      <c r="H105" s="130" t="s">
        <v>360</v>
      </c>
      <c r="I105" s="129" t="s">
        <v>208</v>
      </c>
      <c r="J105" s="129" t="s">
        <v>1</v>
      </c>
      <c r="K105" s="131">
        <v>1784</v>
      </c>
      <c r="L105" s="132">
        <v>89.2</v>
      </c>
      <c r="M105" s="133">
        <f>L105-N105</f>
        <v>89.2</v>
      </c>
      <c r="N105" s="134">
        <v>0</v>
      </c>
      <c r="O105" s="131">
        <v>0</v>
      </c>
      <c r="P105" s="132">
        <v>0</v>
      </c>
      <c r="Q105" s="133">
        <f>P105-R105</f>
        <v>0</v>
      </c>
      <c r="R105" s="135">
        <f>P105*$R$4</f>
        <v>0</v>
      </c>
      <c r="S105" s="136"/>
    </row>
    <row r="106" spans="1:19" s="137" customFormat="1" ht="48.75" customHeight="1" x14ac:dyDescent="0.25">
      <c r="A106" s="129"/>
      <c r="B106" s="129"/>
      <c r="C106" s="129"/>
      <c r="D106" s="129"/>
      <c r="E106" s="129"/>
      <c r="F106" s="129"/>
      <c r="G106" s="129" t="s">
        <v>342</v>
      </c>
      <c r="H106" s="130" t="s">
        <v>301</v>
      </c>
      <c r="I106" s="129" t="s">
        <v>93</v>
      </c>
      <c r="J106" s="129" t="s">
        <v>1</v>
      </c>
      <c r="K106" s="131">
        <v>2520</v>
      </c>
      <c r="L106" s="132">
        <v>126</v>
      </c>
      <c r="M106" s="133">
        <v>126</v>
      </c>
      <c r="N106" s="134">
        <v>0</v>
      </c>
      <c r="O106" s="131">
        <v>0</v>
      </c>
      <c r="P106" s="132">
        <v>0</v>
      </c>
      <c r="Q106" s="133">
        <f t="shared" si="19"/>
        <v>0</v>
      </c>
      <c r="R106" s="135">
        <f>P106*$L$4</f>
        <v>0</v>
      </c>
      <c r="S106" s="136"/>
    </row>
    <row r="107" spans="1:19" s="137" customFormat="1" ht="49.5" customHeight="1" x14ac:dyDescent="0.25">
      <c r="A107" s="129"/>
      <c r="B107" s="129"/>
      <c r="C107" s="129"/>
      <c r="D107" s="129"/>
      <c r="E107" s="129"/>
      <c r="F107" s="129"/>
      <c r="G107" s="129" t="s">
        <v>342</v>
      </c>
      <c r="H107" s="130" t="s">
        <v>301</v>
      </c>
      <c r="I107" s="129" t="s">
        <v>92</v>
      </c>
      <c r="J107" s="129" t="s">
        <v>1</v>
      </c>
      <c r="K107" s="131">
        <v>650</v>
      </c>
      <c r="L107" s="132">
        <v>32.5</v>
      </c>
      <c r="M107" s="133">
        <f>L107-N107</f>
        <v>32.5</v>
      </c>
      <c r="N107" s="134">
        <v>0</v>
      </c>
      <c r="O107" s="131">
        <v>0</v>
      </c>
      <c r="P107" s="132">
        <v>0</v>
      </c>
      <c r="Q107" s="133">
        <f t="shared" si="19"/>
        <v>0</v>
      </c>
      <c r="R107" s="135">
        <f>P107*$L$4</f>
        <v>0</v>
      </c>
      <c r="S107" s="136"/>
    </row>
    <row r="108" spans="1:19" s="137" customFormat="1" ht="42.75" customHeight="1" x14ac:dyDescent="0.25">
      <c r="A108" s="129"/>
      <c r="B108" s="129"/>
      <c r="C108" s="129"/>
      <c r="D108" s="129"/>
      <c r="E108" s="129"/>
      <c r="F108" s="129"/>
      <c r="G108" s="129" t="s">
        <v>342</v>
      </c>
      <c r="H108" s="130" t="s">
        <v>301</v>
      </c>
      <c r="I108" s="129" t="s">
        <v>91</v>
      </c>
      <c r="J108" s="129" t="s">
        <v>1</v>
      </c>
      <c r="K108" s="131">
        <v>0</v>
      </c>
      <c r="L108" s="132">
        <v>0</v>
      </c>
      <c r="M108" s="133">
        <v>0</v>
      </c>
      <c r="N108" s="134">
        <v>0</v>
      </c>
      <c r="O108" s="131">
        <v>0</v>
      </c>
      <c r="P108" s="132">
        <v>0</v>
      </c>
      <c r="Q108" s="133">
        <f t="shared" si="19"/>
        <v>0</v>
      </c>
      <c r="R108" s="135">
        <f>P108*$L$4</f>
        <v>0</v>
      </c>
      <c r="S108" s="136"/>
    </row>
    <row r="109" spans="1:19" s="137" customFormat="1" ht="30" x14ac:dyDescent="0.25">
      <c r="A109" s="129"/>
      <c r="B109" s="129"/>
      <c r="C109" s="129"/>
      <c r="D109" s="129"/>
      <c r="E109" s="129"/>
      <c r="F109" s="129"/>
      <c r="G109" s="129"/>
      <c r="H109" s="130" t="s">
        <v>167</v>
      </c>
      <c r="I109" s="129" t="s">
        <v>168</v>
      </c>
      <c r="J109" s="129" t="s">
        <v>1</v>
      </c>
      <c r="K109" s="131">
        <v>21332</v>
      </c>
      <c r="L109" s="132">
        <v>1066.5999999999999</v>
      </c>
      <c r="M109" s="133">
        <f t="shared" si="17"/>
        <v>1034.6019999999999</v>
      </c>
      <c r="N109" s="134">
        <f t="shared" si="18"/>
        <v>31.997999999999998</v>
      </c>
      <c r="O109" s="131">
        <v>0</v>
      </c>
      <c r="P109" s="132">
        <v>0</v>
      </c>
      <c r="Q109" s="133">
        <f t="shared" si="19"/>
        <v>0</v>
      </c>
      <c r="R109" s="135">
        <f t="shared" si="20"/>
        <v>0</v>
      </c>
      <c r="S109" s="136"/>
    </row>
    <row r="110" spans="1:19" s="137" customFormat="1" ht="30" x14ac:dyDescent="0.25">
      <c r="A110" s="129"/>
      <c r="B110" s="129"/>
      <c r="C110" s="129"/>
      <c r="D110" s="129"/>
      <c r="E110" s="129"/>
      <c r="F110" s="129"/>
      <c r="G110" s="129"/>
      <c r="H110" s="130" t="s">
        <v>167</v>
      </c>
      <c r="I110" s="129" t="s">
        <v>166</v>
      </c>
      <c r="J110" s="129" t="s">
        <v>1</v>
      </c>
      <c r="K110" s="131">
        <v>0</v>
      </c>
      <c r="L110" s="132">
        <v>0</v>
      </c>
      <c r="M110" s="133">
        <f t="shared" si="17"/>
        <v>0</v>
      </c>
      <c r="N110" s="134">
        <f t="shared" si="18"/>
        <v>0</v>
      </c>
      <c r="O110" s="131">
        <v>0</v>
      </c>
      <c r="P110" s="132">
        <v>0</v>
      </c>
      <c r="Q110" s="133">
        <f t="shared" si="19"/>
        <v>0</v>
      </c>
      <c r="R110" s="135">
        <f t="shared" si="20"/>
        <v>0</v>
      </c>
      <c r="S110" s="136"/>
    </row>
    <row r="111" spans="1:19" s="137" customFormat="1" ht="15" x14ac:dyDescent="0.25">
      <c r="A111" s="129"/>
      <c r="B111" s="129"/>
      <c r="C111" s="129"/>
      <c r="D111" s="129"/>
      <c r="E111" s="129"/>
      <c r="F111" s="129"/>
      <c r="G111" s="129"/>
      <c r="H111" s="130" t="s">
        <v>119</v>
      </c>
      <c r="I111" s="129" t="s">
        <v>118</v>
      </c>
      <c r="J111" s="129" t="s">
        <v>1</v>
      </c>
      <c r="K111" s="131">
        <v>3243.8</v>
      </c>
      <c r="L111" s="132">
        <v>162.19</v>
      </c>
      <c r="M111" s="133">
        <f t="shared" si="17"/>
        <v>157.32429999999999</v>
      </c>
      <c r="N111" s="134">
        <f t="shared" si="18"/>
        <v>4.8656999999999995</v>
      </c>
      <c r="O111" s="131">
        <v>0</v>
      </c>
      <c r="P111" s="132">
        <v>0</v>
      </c>
      <c r="Q111" s="133">
        <f t="shared" si="19"/>
        <v>0</v>
      </c>
      <c r="R111" s="135">
        <f t="shared" si="20"/>
        <v>0</v>
      </c>
      <c r="S111" s="136"/>
    </row>
    <row r="112" spans="1:19" s="137" customFormat="1" ht="15" x14ac:dyDescent="0.25">
      <c r="A112" s="129"/>
      <c r="B112" s="129"/>
      <c r="C112" s="129"/>
      <c r="D112" s="129"/>
      <c r="E112" s="129"/>
      <c r="F112" s="129"/>
      <c r="G112" s="129"/>
      <c r="H112" s="130" t="s">
        <v>135</v>
      </c>
      <c r="I112" s="129" t="s">
        <v>134</v>
      </c>
      <c r="J112" s="129" t="s">
        <v>1</v>
      </c>
      <c r="K112" s="131">
        <v>81119</v>
      </c>
      <c r="L112" s="132">
        <v>4049.25</v>
      </c>
      <c r="M112" s="133">
        <f t="shared" si="17"/>
        <v>3927.7725</v>
      </c>
      <c r="N112" s="134">
        <f t="shared" si="18"/>
        <v>121.47749999999999</v>
      </c>
      <c r="O112" s="131">
        <v>0</v>
      </c>
      <c r="P112" s="132">
        <v>0</v>
      </c>
      <c r="Q112" s="133">
        <f t="shared" si="19"/>
        <v>0</v>
      </c>
      <c r="R112" s="135">
        <f t="shared" si="20"/>
        <v>0</v>
      </c>
      <c r="S112" s="136"/>
    </row>
    <row r="113" spans="1:19" s="137" customFormat="1" ht="30" x14ac:dyDescent="0.25">
      <c r="A113" s="129" t="s">
        <v>286</v>
      </c>
      <c r="B113" s="129"/>
      <c r="C113" s="129"/>
      <c r="D113" s="129"/>
      <c r="E113" s="129"/>
      <c r="F113" s="129"/>
      <c r="G113" s="129"/>
      <c r="H113" s="130" t="s">
        <v>90</v>
      </c>
      <c r="I113" s="129" t="s">
        <v>89</v>
      </c>
      <c r="J113" s="129" t="s">
        <v>1</v>
      </c>
      <c r="K113" s="131">
        <v>16988</v>
      </c>
      <c r="L113" s="132">
        <v>849.4</v>
      </c>
      <c r="M113" s="133">
        <f t="shared" si="17"/>
        <v>823.91800000000001</v>
      </c>
      <c r="N113" s="134">
        <f t="shared" si="18"/>
        <v>25.481999999999999</v>
      </c>
      <c r="O113" s="131">
        <v>0</v>
      </c>
      <c r="P113" s="132">
        <v>0</v>
      </c>
      <c r="Q113" s="133">
        <f t="shared" si="19"/>
        <v>0</v>
      </c>
      <c r="R113" s="135">
        <f t="shared" si="20"/>
        <v>0</v>
      </c>
      <c r="S113" s="136"/>
    </row>
    <row r="114" spans="1:19" s="137" customFormat="1" ht="15" x14ac:dyDescent="0.25">
      <c r="A114" s="129"/>
      <c r="B114" s="129"/>
      <c r="C114" s="129"/>
      <c r="D114" s="129"/>
      <c r="E114" s="129"/>
      <c r="F114" s="129"/>
      <c r="G114" s="129"/>
      <c r="H114" s="130" t="s">
        <v>23</v>
      </c>
      <c r="I114" s="129" t="s">
        <v>22</v>
      </c>
      <c r="J114" s="129" t="s">
        <v>1</v>
      </c>
      <c r="K114" s="131">
        <v>10172</v>
      </c>
      <c r="L114" s="132">
        <v>508.6</v>
      </c>
      <c r="M114" s="133">
        <f t="shared" si="17"/>
        <v>493.34200000000004</v>
      </c>
      <c r="N114" s="134">
        <f t="shared" si="18"/>
        <v>15.258000000000001</v>
      </c>
      <c r="O114" s="131">
        <v>0</v>
      </c>
      <c r="P114" s="132">
        <v>0</v>
      </c>
      <c r="Q114" s="133">
        <f t="shared" si="19"/>
        <v>0</v>
      </c>
      <c r="R114" s="135">
        <f t="shared" si="20"/>
        <v>0</v>
      </c>
      <c r="S114" s="136"/>
    </row>
    <row r="115" spans="1:19" s="137" customFormat="1" ht="30" x14ac:dyDescent="0.25">
      <c r="A115" s="129"/>
      <c r="B115" s="129"/>
      <c r="C115" s="129"/>
      <c r="D115" s="129"/>
      <c r="E115" s="129"/>
      <c r="F115" s="129"/>
      <c r="G115" s="129"/>
      <c r="H115" s="130" t="s">
        <v>189</v>
      </c>
      <c r="I115" s="129" t="s">
        <v>190</v>
      </c>
      <c r="J115" s="129" t="s">
        <v>1</v>
      </c>
      <c r="K115" s="131">
        <v>2568</v>
      </c>
      <c r="L115" s="132">
        <v>128.4</v>
      </c>
      <c r="M115" s="133">
        <f t="shared" si="17"/>
        <v>124.548</v>
      </c>
      <c r="N115" s="134">
        <f t="shared" si="18"/>
        <v>3.8519999999999999</v>
      </c>
      <c r="O115" s="131">
        <v>0</v>
      </c>
      <c r="P115" s="132">
        <v>0</v>
      </c>
      <c r="Q115" s="133">
        <f t="shared" si="19"/>
        <v>0</v>
      </c>
      <c r="R115" s="135">
        <f t="shared" si="20"/>
        <v>0</v>
      </c>
      <c r="S115" s="136"/>
    </row>
    <row r="116" spans="1:19" s="137" customFormat="1" ht="30" x14ac:dyDescent="0.25">
      <c r="A116" s="129"/>
      <c r="B116" s="129"/>
      <c r="C116" s="129"/>
      <c r="D116" s="129"/>
      <c r="E116" s="129"/>
      <c r="F116" s="129"/>
      <c r="G116" s="129"/>
      <c r="H116" s="130" t="s">
        <v>189</v>
      </c>
      <c r="I116" s="129" t="s">
        <v>188</v>
      </c>
      <c r="J116" s="129" t="s">
        <v>1</v>
      </c>
      <c r="K116" s="131">
        <v>6215</v>
      </c>
      <c r="L116" s="132">
        <v>310.75</v>
      </c>
      <c r="M116" s="133">
        <f t="shared" si="17"/>
        <v>301.42750000000001</v>
      </c>
      <c r="N116" s="134">
        <f t="shared" si="18"/>
        <v>9.3224999999999998</v>
      </c>
      <c r="O116" s="131">
        <v>0</v>
      </c>
      <c r="P116" s="132">
        <v>0</v>
      </c>
      <c r="Q116" s="133">
        <f t="shared" si="19"/>
        <v>0</v>
      </c>
      <c r="R116" s="135">
        <f t="shared" si="20"/>
        <v>0</v>
      </c>
      <c r="S116" s="136"/>
    </row>
    <row r="117" spans="1:19" s="137" customFormat="1" ht="15" x14ac:dyDescent="0.25">
      <c r="A117" s="129"/>
      <c r="B117" s="129"/>
      <c r="C117" s="129"/>
      <c r="D117" s="129"/>
      <c r="E117" s="129"/>
      <c r="F117" s="129"/>
      <c r="G117" s="129"/>
      <c r="H117" s="130" t="s">
        <v>130</v>
      </c>
      <c r="I117" s="129" t="s">
        <v>224</v>
      </c>
      <c r="J117" s="129" t="s">
        <v>1</v>
      </c>
      <c r="K117" s="131">
        <v>1650.58</v>
      </c>
      <c r="L117" s="132">
        <v>82.53</v>
      </c>
      <c r="M117" s="133">
        <f t="shared" si="17"/>
        <v>80.054100000000005</v>
      </c>
      <c r="N117" s="134">
        <f t="shared" si="18"/>
        <v>2.4758999999999998</v>
      </c>
      <c r="O117" s="131">
        <v>0</v>
      </c>
      <c r="P117" s="132">
        <v>0</v>
      </c>
      <c r="Q117" s="133">
        <f t="shared" si="19"/>
        <v>0</v>
      </c>
      <c r="R117" s="135">
        <f t="shared" si="20"/>
        <v>0</v>
      </c>
      <c r="S117" s="136"/>
    </row>
    <row r="118" spans="1:19" s="137" customFormat="1" ht="15" x14ac:dyDescent="0.25">
      <c r="A118" s="129"/>
      <c r="B118" s="129"/>
      <c r="C118" s="129"/>
      <c r="D118" s="129"/>
      <c r="E118" s="129"/>
      <c r="F118" s="129"/>
      <c r="G118" s="129"/>
      <c r="H118" s="130" t="s">
        <v>130</v>
      </c>
      <c r="I118" s="129" t="s">
        <v>131</v>
      </c>
      <c r="J118" s="129" t="s">
        <v>1</v>
      </c>
      <c r="K118" s="131">
        <v>26380.38</v>
      </c>
      <c r="L118" s="132">
        <v>1319.02</v>
      </c>
      <c r="M118" s="133">
        <f t="shared" si="17"/>
        <v>1279.4494</v>
      </c>
      <c r="N118" s="134">
        <f t="shared" si="18"/>
        <v>39.570599999999999</v>
      </c>
      <c r="O118" s="131">
        <v>0</v>
      </c>
      <c r="P118" s="132">
        <v>0</v>
      </c>
      <c r="Q118" s="133">
        <f t="shared" si="19"/>
        <v>0</v>
      </c>
      <c r="R118" s="135">
        <f t="shared" si="20"/>
        <v>0</v>
      </c>
      <c r="S118" s="136"/>
    </row>
    <row r="119" spans="1:19" s="137" customFormat="1" ht="15" x14ac:dyDescent="0.25">
      <c r="A119" s="129"/>
      <c r="B119" s="129"/>
      <c r="C119" s="129"/>
      <c r="D119" s="129"/>
      <c r="E119" s="129"/>
      <c r="F119" s="129"/>
      <c r="G119" s="129"/>
      <c r="H119" s="130" t="s">
        <v>130</v>
      </c>
      <c r="I119" s="129" t="s">
        <v>129</v>
      </c>
      <c r="J119" s="129" t="s">
        <v>1</v>
      </c>
      <c r="K119" s="131">
        <v>23094.2</v>
      </c>
      <c r="L119" s="132">
        <v>1154.71</v>
      </c>
      <c r="M119" s="133">
        <f t="shared" si="17"/>
        <v>1120.0687</v>
      </c>
      <c r="N119" s="134">
        <f t="shared" si="18"/>
        <v>34.641300000000001</v>
      </c>
      <c r="O119" s="131">
        <v>0</v>
      </c>
      <c r="P119" s="132">
        <v>0</v>
      </c>
      <c r="Q119" s="133">
        <f t="shared" si="19"/>
        <v>0</v>
      </c>
      <c r="R119" s="135">
        <f t="shared" si="20"/>
        <v>0</v>
      </c>
      <c r="S119" s="136"/>
    </row>
    <row r="120" spans="1:19" s="137" customFormat="1" ht="15" x14ac:dyDescent="0.25">
      <c r="A120" s="129"/>
      <c r="B120" s="129"/>
      <c r="C120" s="129"/>
      <c r="D120" s="129"/>
      <c r="E120" s="129"/>
      <c r="F120" s="129"/>
      <c r="G120" s="129"/>
      <c r="H120" s="130" t="s">
        <v>170</v>
      </c>
      <c r="I120" s="129" t="s">
        <v>174</v>
      </c>
      <c r="J120" s="129" t="s">
        <v>1</v>
      </c>
      <c r="K120" s="131">
        <v>23842</v>
      </c>
      <c r="L120" s="132">
        <v>1192.0999999999999</v>
      </c>
      <c r="M120" s="133">
        <f t="shared" si="17"/>
        <v>1156.337</v>
      </c>
      <c r="N120" s="134">
        <f t="shared" si="18"/>
        <v>35.762999999999998</v>
      </c>
      <c r="O120" s="131">
        <v>0</v>
      </c>
      <c r="P120" s="132">
        <v>0</v>
      </c>
      <c r="Q120" s="133">
        <f t="shared" si="19"/>
        <v>0</v>
      </c>
      <c r="R120" s="135">
        <f t="shared" si="20"/>
        <v>0</v>
      </c>
      <c r="S120" s="136"/>
    </row>
    <row r="121" spans="1:19" s="137" customFormat="1" ht="15" x14ac:dyDescent="0.25">
      <c r="A121" s="129"/>
      <c r="B121" s="129"/>
      <c r="C121" s="129"/>
      <c r="D121" s="129"/>
      <c r="E121" s="129"/>
      <c r="F121" s="129"/>
      <c r="G121" s="129"/>
      <c r="H121" s="130" t="s">
        <v>170</v>
      </c>
      <c r="I121" s="129" t="s">
        <v>173</v>
      </c>
      <c r="J121" s="129" t="s">
        <v>1</v>
      </c>
      <c r="K121" s="131">
        <v>3688</v>
      </c>
      <c r="L121" s="132">
        <v>184.42</v>
      </c>
      <c r="M121" s="133">
        <f t="shared" ref="M121:M143" si="21">L121-N121</f>
        <v>178.88739999999999</v>
      </c>
      <c r="N121" s="134">
        <f t="shared" ref="N121:N143" si="22">L121*$N$4</f>
        <v>5.5325999999999995</v>
      </c>
      <c r="O121" s="131">
        <v>106165</v>
      </c>
      <c r="P121" s="132">
        <v>21232.93</v>
      </c>
      <c r="Q121" s="133">
        <f t="shared" si="19"/>
        <v>20595.9421</v>
      </c>
      <c r="R121" s="135">
        <f t="shared" si="20"/>
        <v>636.98789999999997</v>
      </c>
      <c r="S121" s="136"/>
    </row>
    <row r="122" spans="1:19" s="137" customFormat="1" ht="15" x14ac:dyDescent="0.25">
      <c r="A122" s="129"/>
      <c r="B122" s="129"/>
      <c r="C122" s="129"/>
      <c r="D122" s="129"/>
      <c r="E122" s="129"/>
      <c r="F122" s="129"/>
      <c r="G122" s="129"/>
      <c r="H122" s="130" t="s">
        <v>170</v>
      </c>
      <c r="I122" s="129" t="s">
        <v>172</v>
      </c>
      <c r="J122" s="129" t="s">
        <v>1</v>
      </c>
      <c r="K122" s="131">
        <v>58613</v>
      </c>
      <c r="L122" s="132">
        <v>2930.65</v>
      </c>
      <c r="M122" s="133">
        <f t="shared" si="21"/>
        <v>2842.7305000000001</v>
      </c>
      <c r="N122" s="134">
        <f t="shared" si="22"/>
        <v>87.919499999999999</v>
      </c>
      <c r="O122" s="131">
        <v>0</v>
      </c>
      <c r="P122" s="132">
        <v>0</v>
      </c>
      <c r="Q122" s="133">
        <f t="shared" ref="Q122:Q143" si="23">P122-R122</f>
        <v>0</v>
      </c>
      <c r="R122" s="135">
        <f t="shared" ref="R122:R143" si="24">P122*$R$4</f>
        <v>0</v>
      </c>
      <c r="S122" s="136"/>
    </row>
    <row r="123" spans="1:19" s="137" customFormat="1" ht="15" x14ac:dyDescent="0.25">
      <c r="A123" s="129"/>
      <c r="B123" s="129"/>
      <c r="C123" s="129"/>
      <c r="D123" s="129"/>
      <c r="E123" s="129"/>
      <c r="F123" s="129"/>
      <c r="G123" s="129"/>
      <c r="H123" s="130" t="s">
        <v>170</v>
      </c>
      <c r="I123" s="129" t="s">
        <v>171</v>
      </c>
      <c r="J123" s="129" t="s">
        <v>1</v>
      </c>
      <c r="K123" s="131">
        <v>3087</v>
      </c>
      <c r="L123" s="132">
        <v>154.36000000000001</v>
      </c>
      <c r="M123" s="133">
        <f t="shared" si="21"/>
        <v>149.72920000000002</v>
      </c>
      <c r="N123" s="134">
        <f t="shared" si="22"/>
        <v>4.6307999999999998</v>
      </c>
      <c r="O123" s="131">
        <v>88858</v>
      </c>
      <c r="P123" s="132">
        <v>17771.689999999999</v>
      </c>
      <c r="Q123" s="133">
        <f t="shared" si="23"/>
        <v>17238.5393</v>
      </c>
      <c r="R123" s="135">
        <f t="shared" si="24"/>
        <v>533.15069999999992</v>
      </c>
      <c r="S123" s="136"/>
    </row>
    <row r="124" spans="1:19" s="137" customFormat="1" ht="30" x14ac:dyDescent="0.25">
      <c r="A124" s="129"/>
      <c r="B124" s="129"/>
      <c r="C124" s="129"/>
      <c r="D124" s="129"/>
      <c r="E124" s="129"/>
      <c r="F124" s="129"/>
      <c r="G124" s="129" t="s">
        <v>369</v>
      </c>
      <c r="H124" s="130" t="s">
        <v>170</v>
      </c>
      <c r="I124" s="129" t="s">
        <v>169</v>
      </c>
      <c r="J124" s="129" t="s">
        <v>1</v>
      </c>
      <c r="K124" s="131">
        <v>6375</v>
      </c>
      <c r="L124" s="132">
        <v>0</v>
      </c>
      <c r="M124" s="133">
        <f t="shared" si="21"/>
        <v>0</v>
      </c>
      <c r="N124" s="134">
        <f t="shared" si="22"/>
        <v>0</v>
      </c>
      <c r="O124" s="131">
        <v>183491</v>
      </c>
      <c r="P124" s="132">
        <v>0</v>
      </c>
      <c r="Q124" s="133">
        <v>0</v>
      </c>
      <c r="R124" s="135">
        <f t="shared" si="24"/>
        <v>0</v>
      </c>
      <c r="S124" s="136" t="s">
        <v>361</v>
      </c>
    </row>
    <row r="125" spans="1:19" s="137" customFormat="1" ht="15" x14ac:dyDescent="0.25">
      <c r="A125" s="129"/>
      <c r="B125" s="129"/>
      <c r="C125" s="129"/>
      <c r="D125" s="129"/>
      <c r="E125" s="129"/>
      <c r="F125" s="129"/>
      <c r="G125" s="129"/>
      <c r="H125" s="130" t="s">
        <v>196</v>
      </c>
      <c r="I125" s="129" t="s">
        <v>199</v>
      </c>
      <c r="J125" s="129" t="s">
        <v>1</v>
      </c>
      <c r="K125" s="131">
        <v>2351</v>
      </c>
      <c r="L125" s="132">
        <v>117.55</v>
      </c>
      <c r="M125" s="133">
        <f t="shared" si="21"/>
        <v>114.0235</v>
      </c>
      <c r="N125" s="134">
        <f t="shared" si="22"/>
        <v>3.5265</v>
      </c>
      <c r="O125" s="131">
        <v>0</v>
      </c>
      <c r="P125" s="132">
        <v>0</v>
      </c>
      <c r="Q125" s="133">
        <f t="shared" si="23"/>
        <v>0</v>
      </c>
      <c r="R125" s="135">
        <f t="shared" si="24"/>
        <v>0</v>
      </c>
      <c r="S125" s="136"/>
    </row>
    <row r="126" spans="1:19" s="137" customFormat="1" ht="15" x14ac:dyDescent="0.25">
      <c r="A126" s="129"/>
      <c r="B126" s="129"/>
      <c r="C126" s="129"/>
      <c r="D126" s="129"/>
      <c r="E126" s="129"/>
      <c r="F126" s="129"/>
      <c r="G126" s="129"/>
      <c r="H126" s="130" t="s">
        <v>196</v>
      </c>
      <c r="I126" s="129" t="s">
        <v>198</v>
      </c>
      <c r="J126" s="129" t="s">
        <v>1</v>
      </c>
      <c r="K126" s="131">
        <v>7468</v>
      </c>
      <c r="L126" s="132">
        <v>373.4</v>
      </c>
      <c r="M126" s="133">
        <f t="shared" si="21"/>
        <v>362.19799999999998</v>
      </c>
      <c r="N126" s="134">
        <f t="shared" si="22"/>
        <v>11.201999999999998</v>
      </c>
      <c r="O126" s="131">
        <v>0</v>
      </c>
      <c r="P126" s="132">
        <v>0</v>
      </c>
      <c r="Q126" s="133">
        <f t="shared" si="23"/>
        <v>0</v>
      </c>
      <c r="R126" s="135">
        <f t="shared" si="24"/>
        <v>0</v>
      </c>
      <c r="S126" s="136"/>
    </row>
    <row r="127" spans="1:19" s="137" customFormat="1" ht="15" x14ac:dyDescent="0.25">
      <c r="A127" s="129"/>
      <c r="B127" s="129"/>
      <c r="C127" s="129"/>
      <c r="D127" s="129"/>
      <c r="E127" s="129"/>
      <c r="F127" s="129"/>
      <c r="G127" s="129"/>
      <c r="H127" s="130" t="s">
        <v>196</v>
      </c>
      <c r="I127" s="129" t="s">
        <v>197</v>
      </c>
      <c r="J127" s="129" t="s">
        <v>1</v>
      </c>
      <c r="K127" s="131">
        <v>3851</v>
      </c>
      <c r="L127" s="132">
        <v>192.55</v>
      </c>
      <c r="M127" s="133">
        <f t="shared" si="21"/>
        <v>186.77350000000001</v>
      </c>
      <c r="N127" s="134">
        <f t="shared" si="22"/>
        <v>5.7765000000000004</v>
      </c>
      <c r="O127" s="131">
        <v>0</v>
      </c>
      <c r="P127" s="132">
        <v>0</v>
      </c>
      <c r="Q127" s="133">
        <f t="shared" si="23"/>
        <v>0</v>
      </c>
      <c r="R127" s="135">
        <f t="shared" si="24"/>
        <v>0</v>
      </c>
      <c r="S127" s="136"/>
    </row>
    <row r="128" spans="1:19" s="137" customFormat="1" ht="15" x14ac:dyDescent="0.25">
      <c r="A128" s="129"/>
      <c r="B128" s="129"/>
      <c r="C128" s="129"/>
      <c r="D128" s="129"/>
      <c r="E128" s="129"/>
      <c r="F128" s="129"/>
      <c r="G128" s="129"/>
      <c r="H128" s="130" t="s">
        <v>196</v>
      </c>
      <c r="I128" s="129" t="s">
        <v>195</v>
      </c>
      <c r="J128" s="129" t="s">
        <v>1</v>
      </c>
      <c r="K128" s="131">
        <v>4638</v>
      </c>
      <c r="L128" s="132">
        <v>231.9</v>
      </c>
      <c r="M128" s="133">
        <f t="shared" si="21"/>
        <v>224.94300000000001</v>
      </c>
      <c r="N128" s="134">
        <f t="shared" si="22"/>
        <v>6.9569999999999999</v>
      </c>
      <c r="O128" s="131">
        <v>0</v>
      </c>
      <c r="P128" s="132">
        <v>0</v>
      </c>
      <c r="Q128" s="133">
        <f t="shared" si="23"/>
        <v>0</v>
      </c>
      <c r="R128" s="135">
        <f t="shared" si="24"/>
        <v>0</v>
      </c>
      <c r="S128" s="136"/>
    </row>
    <row r="129" spans="1:19" s="137" customFormat="1" ht="15" x14ac:dyDescent="0.25">
      <c r="A129" s="129"/>
      <c r="B129" s="129"/>
      <c r="C129" s="129"/>
      <c r="D129" s="129"/>
      <c r="E129" s="129"/>
      <c r="F129" s="129"/>
      <c r="G129" s="129"/>
      <c r="H129" s="130" t="s">
        <v>11</v>
      </c>
      <c r="I129" s="129" t="s">
        <v>10</v>
      </c>
      <c r="J129" s="129" t="s">
        <v>1</v>
      </c>
      <c r="K129" s="131">
        <v>0</v>
      </c>
      <c r="L129" s="132">
        <v>0</v>
      </c>
      <c r="M129" s="133">
        <f t="shared" si="21"/>
        <v>0</v>
      </c>
      <c r="N129" s="134">
        <f t="shared" si="22"/>
        <v>0</v>
      </c>
      <c r="O129" s="131">
        <v>0</v>
      </c>
      <c r="P129" s="132">
        <v>0</v>
      </c>
      <c r="Q129" s="133">
        <f t="shared" si="23"/>
        <v>0</v>
      </c>
      <c r="R129" s="135">
        <f t="shared" si="24"/>
        <v>0</v>
      </c>
      <c r="S129" s="136"/>
    </row>
    <row r="130" spans="1:19" s="137" customFormat="1" ht="15" x14ac:dyDescent="0.25">
      <c r="A130" s="129"/>
      <c r="B130" s="129"/>
      <c r="C130" s="129"/>
      <c r="D130" s="129"/>
      <c r="E130" s="129"/>
      <c r="F130" s="129"/>
      <c r="G130" s="129"/>
      <c r="H130" s="130" t="s">
        <v>84</v>
      </c>
      <c r="I130" s="129" t="s">
        <v>83</v>
      </c>
      <c r="J130" s="129" t="s">
        <v>1</v>
      </c>
      <c r="K130" s="131">
        <v>0</v>
      </c>
      <c r="L130" s="132">
        <v>0</v>
      </c>
      <c r="M130" s="133">
        <f t="shared" si="21"/>
        <v>0</v>
      </c>
      <c r="N130" s="134">
        <f t="shared" si="22"/>
        <v>0</v>
      </c>
      <c r="O130" s="131">
        <v>0</v>
      </c>
      <c r="P130" s="132">
        <v>0</v>
      </c>
      <c r="Q130" s="133">
        <f t="shared" si="23"/>
        <v>0</v>
      </c>
      <c r="R130" s="135">
        <f t="shared" si="24"/>
        <v>0</v>
      </c>
      <c r="S130" s="136"/>
    </row>
    <row r="131" spans="1:19" s="137" customFormat="1" ht="15" x14ac:dyDescent="0.25">
      <c r="A131" s="129"/>
      <c r="B131" s="129"/>
      <c r="C131" s="129"/>
      <c r="D131" s="129"/>
      <c r="E131" s="129"/>
      <c r="F131" s="129"/>
      <c r="G131" s="129"/>
      <c r="H131" s="130" t="s">
        <v>223</v>
      </c>
      <c r="I131" s="129" t="s">
        <v>222</v>
      </c>
      <c r="J131" s="129" t="s">
        <v>1</v>
      </c>
      <c r="K131" s="131">
        <v>935</v>
      </c>
      <c r="L131" s="132">
        <v>46.75</v>
      </c>
      <c r="M131" s="133">
        <f t="shared" si="21"/>
        <v>45.34</v>
      </c>
      <c r="N131" s="134">
        <v>1.41</v>
      </c>
      <c r="O131" s="131">
        <v>0</v>
      </c>
      <c r="P131" s="132">
        <v>0</v>
      </c>
      <c r="Q131" s="133">
        <f t="shared" si="23"/>
        <v>0</v>
      </c>
      <c r="R131" s="135">
        <f t="shared" si="24"/>
        <v>0</v>
      </c>
      <c r="S131" s="136"/>
    </row>
    <row r="132" spans="1:19" s="137" customFormat="1" ht="15" x14ac:dyDescent="0.25">
      <c r="A132" s="129"/>
      <c r="B132" s="129"/>
      <c r="C132" s="129"/>
      <c r="D132" s="129"/>
      <c r="E132" s="129"/>
      <c r="F132" s="129"/>
      <c r="G132" s="129"/>
      <c r="H132" s="130" t="s">
        <v>203</v>
      </c>
      <c r="I132" s="129" t="s">
        <v>202</v>
      </c>
      <c r="J132" s="129" t="s">
        <v>1</v>
      </c>
      <c r="K132" s="131">
        <v>42756</v>
      </c>
      <c r="L132" s="132">
        <v>2137.8000000000002</v>
      </c>
      <c r="M132" s="133">
        <f t="shared" si="21"/>
        <v>2073.6660000000002</v>
      </c>
      <c r="N132" s="134">
        <f t="shared" si="22"/>
        <v>64.134</v>
      </c>
      <c r="O132" s="131">
        <v>21781</v>
      </c>
      <c r="P132" s="132">
        <v>4356.2</v>
      </c>
      <c r="Q132" s="133">
        <f t="shared" si="23"/>
        <v>4225.5140000000001</v>
      </c>
      <c r="R132" s="135">
        <f t="shared" si="24"/>
        <v>130.68599999999998</v>
      </c>
      <c r="S132" s="136"/>
    </row>
    <row r="133" spans="1:19" s="137" customFormat="1" ht="30" x14ac:dyDescent="0.25">
      <c r="A133" s="129"/>
      <c r="B133" s="129"/>
      <c r="C133" s="129"/>
      <c r="D133" s="129"/>
      <c r="E133" s="129"/>
      <c r="F133" s="129"/>
      <c r="G133" s="129"/>
      <c r="H133" s="130" t="s">
        <v>232</v>
      </c>
      <c r="I133" s="129" t="s">
        <v>231</v>
      </c>
      <c r="J133" s="129" t="s">
        <v>1</v>
      </c>
      <c r="K133" s="131">
        <v>9711</v>
      </c>
      <c r="L133" s="132">
        <v>485.55</v>
      </c>
      <c r="M133" s="133">
        <f t="shared" si="21"/>
        <v>470.98349999999999</v>
      </c>
      <c r="N133" s="134">
        <f t="shared" si="22"/>
        <v>14.5665</v>
      </c>
      <c r="O133" s="131">
        <v>0</v>
      </c>
      <c r="P133" s="132">
        <v>0</v>
      </c>
      <c r="Q133" s="133">
        <f t="shared" si="23"/>
        <v>0</v>
      </c>
      <c r="R133" s="135">
        <f t="shared" si="24"/>
        <v>0</v>
      </c>
      <c r="S133" s="136"/>
    </row>
    <row r="134" spans="1:19" s="137" customFormat="1" ht="30" x14ac:dyDescent="0.25">
      <c r="A134" s="129"/>
      <c r="B134" s="129"/>
      <c r="C134" s="129"/>
      <c r="D134" s="129"/>
      <c r="E134" s="129"/>
      <c r="F134" s="129"/>
      <c r="G134" s="129"/>
      <c r="H134" s="130" t="s">
        <v>152</v>
      </c>
      <c r="I134" s="129" t="s">
        <v>154</v>
      </c>
      <c r="J134" s="129" t="s">
        <v>1</v>
      </c>
      <c r="K134" s="131">
        <v>398</v>
      </c>
      <c r="L134" s="132">
        <v>19.899999999999999</v>
      </c>
      <c r="M134" s="133">
        <f t="shared" si="21"/>
        <v>19.899999999999999</v>
      </c>
      <c r="N134" s="134">
        <v>0</v>
      </c>
      <c r="O134" s="131">
        <v>0</v>
      </c>
      <c r="P134" s="132">
        <v>0</v>
      </c>
      <c r="Q134" s="133">
        <f t="shared" si="23"/>
        <v>0</v>
      </c>
      <c r="R134" s="135">
        <f t="shared" si="24"/>
        <v>0</v>
      </c>
      <c r="S134" s="136"/>
    </row>
    <row r="135" spans="1:19" s="137" customFormat="1" ht="30" x14ac:dyDescent="0.25">
      <c r="A135" s="129"/>
      <c r="B135" s="129"/>
      <c r="C135" s="129"/>
      <c r="D135" s="129"/>
      <c r="E135" s="129"/>
      <c r="F135" s="129"/>
      <c r="G135" s="129"/>
      <c r="H135" s="130" t="s">
        <v>152</v>
      </c>
      <c r="I135" s="129" t="s">
        <v>153</v>
      </c>
      <c r="J135" s="129" t="s">
        <v>1</v>
      </c>
      <c r="K135" s="131">
        <v>1380</v>
      </c>
      <c r="L135" s="132">
        <v>65.95</v>
      </c>
      <c r="M135" s="133">
        <f t="shared" si="21"/>
        <v>65.95</v>
      </c>
      <c r="N135" s="134">
        <v>0</v>
      </c>
      <c r="O135" s="131">
        <v>0</v>
      </c>
      <c r="P135" s="132">
        <v>0</v>
      </c>
      <c r="Q135" s="133">
        <f t="shared" si="23"/>
        <v>0</v>
      </c>
      <c r="R135" s="135">
        <f t="shared" si="24"/>
        <v>0</v>
      </c>
      <c r="S135" s="136"/>
    </row>
    <row r="136" spans="1:19" s="137" customFormat="1" ht="30" x14ac:dyDescent="0.25">
      <c r="A136" s="129"/>
      <c r="B136" s="129"/>
      <c r="C136" s="129"/>
      <c r="D136" s="129"/>
      <c r="E136" s="129"/>
      <c r="F136" s="129"/>
      <c r="G136" s="129"/>
      <c r="H136" s="130" t="s">
        <v>152</v>
      </c>
      <c r="I136" s="129" t="s">
        <v>151</v>
      </c>
      <c r="J136" s="129" t="s">
        <v>1</v>
      </c>
      <c r="K136" s="131">
        <v>368</v>
      </c>
      <c r="L136" s="132">
        <v>18.2</v>
      </c>
      <c r="M136" s="133">
        <f t="shared" si="21"/>
        <v>18.2</v>
      </c>
      <c r="N136" s="134">
        <v>0</v>
      </c>
      <c r="O136" s="131">
        <v>0</v>
      </c>
      <c r="P136" s="132">
        <v>0</v>
      </c>
      <c r="Q136" s="133">
        <f t="shared" si="23"/>
        <v>0</v>
      </c>
      <c r="R136" s="135">
        <f t="shared" si="24"/>
        <v>0</v>
      </c>
      <c r="S136" s="136"/>
    </row>
    <row r="137" spans="1:19" s="137" customFormat="1" ht="15" x14ac:dyDescent="0.25">
      <c r="A137" s="129"/>
      <c r="B137" s="129"/>
      <c r="C137" s="129"/>
      <c r="D137" s="129"/>
      <c r="E137" s="129"/>
      <c r="F137" s="129"/>
      <c r="G137" s="129" t="s">
        <v>349</v>
      </c>
      <c r="H137" s="130" t="s">
        <v>218</v>
      </c>
      <c r="I137" s="129" t="s">
        <v>221</v>
      </c>
      <c r="J137" s="129" t="s">
        <v>1</v>
      </c>
      <c r="K137" s="131">
        <v>8620</v>
      </c>
      <c r="L137" s="132">
        <v>431</v>
      </c>
      <c r="M137" s="133">
        <f t="shared" si="21"/>
        <v>418.07</v>
      </c>
      <c r="N137" s="134">
        <f t="shared" si="22"/>
        <v>12.93</v>
      </c>
      <c r="O137" s="131">
        <v>9532</v>
      </c>
      <c r="P137" s="132">
        <v>1906.4</v>
      </c>
      <c r="Q137" s="133">
        <f t="shared" si="23"/>
        <v>1849.2080000000001</v>
      </c>
      <c r="R137" s="135">
        <f t="shared" si="24"/>
        <v>57.192</v>
      </c>
      <c r="S137" s="136"/>
    </row>
    <row r="138" spans="1:19" s="137" customFormat="1" ht="15" x14ac:dyDescent="0.25">
      <c r="A138" s="129"/>
      <c r="B138" s="129"/>
      <c r="C138" s="129"/>
      <c r="D138" s="129"/>
      <c r="E138" s="129"/>
      <c r="F138" s="129"/>
      <c r="G138" s="129" t="s">
        <v>349</v>
      </c>
      <c r="H138" s="130" t="s">
        <v>218</v>
      </c>
      <c r="I138" s="129" t="s">
        <v>220</v>
      </c>
      <c r="J138" s="129" t="s">
        <v>1</v>
      </c>
      <c r="K138" s="131">
        <v>5203</v>
      </c>
      <c r="L138" s="132">
        <v>260.14999999999998</v>
      </c>
      <c r="M138" s="133">
        <f t="shared" si="21"/>
        <v>252.34549999999999</v>
      </c>
      <c r="N138" s="134">
        <f t="shared" si="22"/>
        <v>7.8044999999999991</v>
      </c>
      <c r="O138" s="131">
        <v>0</v>
      </c>
      <c r="P138" s="132">
        <v>0</v>
      </c>
      <c r="Q138" s="133">
        <f t="shared" si="23"/>
        <v>0</v>
      </c>
      <c r="R138" s="135">
        <f t="shared" si="24"/>
        <v>0</v>
      </c>
      <c r="S138" s="136"/>
    </row>
    <row r="139" spans="1:19" s="137" customFormat="1" ht="15" x14ac:dyDescent="0.25">
      <c r="A139" s="129"/>
      <c r="B139" s="129"/>
      <c r="C139" s="129"/>
      <c r="D139" s="129"/>
      <c r="E139" s="129"/>
      <c r="F139" s="129"/>
      <c r="G139" s="129" t="s">
        <v>349</v>
      </c>
      <c r="H139" s="130" t="s">
        <v>218</v>
      </c>
      <c r="I139" s="129" t="s">
        <v>219</v>
      </c>
      <c r="J139" s="129" t="s">
        <v>1</v>
      </c>
      <c r="K139" s="131">
        <v>7078</v>
      </c>
      <c r="L139" s="132">
        <v>353.9</v>
      </c>
      <c r="M139" s="133">
        <f t="shared" si="21"/>
        <v>343.28299999999996</v>
      </c>
      <c r="N139" s="134">
        <f t="shared" si="22"/>
        <v>10.616999999999999</v>
      </c>
      <c r="O139" s="131">
        <v>65</v>
      </c>
      <c r="P139" s="132">
        <v>13</v>
      </c>
      <c r="Q139" s="133">
        <f t="shared" si="23"/>
        <v>12.61</v>
      </c>
      <c r="R139" s="135">
        <f t="shared" si="24"/>
        <v>0.39</v>
      </c>
      <c r="S139" s="136"/>
    </row>
    <row r="140" spans="1:19" s="137" customFormat="1" ht="15" x14ac:dyDescent="0.25">
      <c r="A140" s="129"/>
      <c r="B140" s="129"/>
      <c r="C140" s="129"/>
      <c r="D140" s="129"/>
      <c r="E140" s="129"/>
      <c r="F140" s="129"/>
      <c r="G140" s="129" t="s">
        <v>349</v>
      </c>
      <c r="H140" s="130" t="s">
        <v>218</v>
      </c>
      <c r="I140" s="129" t="s">
        <v>217</v>
      </c>
      <c r="J140" s="129" t="s">
        <v>1</v>
      </c>
      <c r="K140" s="131">
        <v>4214</v>
      </c>
      <c r="L140" s="132">
        <v>210.7</v>
      </c>
      <c r="M140" s="133">
        <f t="shared" si="21"/>
        <v>204.37899999999999</v>
      </c>
      <c r="N140" s="134">
        <f t="shared" si="22"/>
        <v>6.3209999999999997</v>
      </c>
      <c r="O140" s="131">
        <v>0</v>
      </c>
      <c r="P140" s="132">
        <v>0</v>
      </c>
      <c r="Q140" s="133">
        <f t="shared" si="23"/>
        <v>0</v>
      </c>
      <c r="R140" s="135">
        <f t="shared" si="24"/>
        <v>0</v>
      </c>
      <c r="S140" s="136"/>
    </row>
    <row r="141" spans="1:19" s="137" customFormat="1" ht="15" x14ac:dyDescent="0.25">
      <c r="A141" s="129" t="s">
        <v>286</v>
      </c>
      <c r="B141" s="129"/>
      <c r="C141" s="129"/>
      <c r="D141" s="129"/>
      <c r="E141" s="129"/>
      <c r="F141" s="129"/>
      <c r="G141" s="129"/>
      <c r="H141" s="130" t="s">
        <v>192</v>
      </c>
      <c r="I141" s="129" t="s">
        <v>191</v>
      </c>
      <c r="J141" s="129" t="s">
        <v>1</v>
      </c>
      <c r="K141" s="131">
        <v>41147</v>
      </c>
      <c r="L141" s="132">
        <v>2357.35</v>
      </c>
      <c r="M141" s="133">
        <f t="shared" si="21"/>
        <v>2286.6295</v>
      </c>
      <c r="N141" s="134">
        <f t="shared" si="22"/>
        <v>70.720500000000001</v>
      </c>
      <c r="O141" s="131">
        <v>0</v>
      </c>
      <c r="P141" s="132">
        <v>0</v>
      </c>
      <c r="Q141" s="133">
        <f t="shared" si="23"/>
        <v>0</v>
      </c>
      <c r="R141" s="135">
        <f t="shared" si="24"/>
        <v>0</v>
      </c>
      <c r="S141" s="136"/>
    </row>
    <row r="142" spans="1:19" s="137" customFormat="1" ht="15" x14ac:dyDescent="0.25">
      <c r="A142" s="129"/>
      <c r="B142" s="129"/>
      <c r="C142" s="129"/>
      <c r="D142" s="129"/>
      <c r="E142" s="129"/>
      <c r="F142" s="129"/>
      <c r="G142" s="129" t="s">
        <v>350</v>
      </c>
      <c r="H142" s="130" t="s">
        <v>163</v>
      </c>
      <c r="I142" s="129" t="s">
        <v>162</v>
      </c>
      <c r="J142" s="129" t="s">
        <v>1</v>
      </c>
      <c r="K142" s="131">
        <v>44348</v>
      </c>
      <c r="L142" s="132">
        <v>2217.4</v>
      </c>
      <c r="M142" s="133">
        <f t="shared" si="21"/>
        <v>2150.8780000000002</v>
      </c>
      <c r="N142" s="134">
        <f t="shared" si="22"/>
        <v>66.522000000000006</v>
      </c>
      <c r="O142" s="131">
        <v>4455</v>
      </c>
      <c r="P142" s="132">
        <v>891</v>
      </c>
      <c r="Q142" s="133">
        <f t="shared" si="23"/>
        <v>864.27</v>
      </c>
      <c r="R142" s="135">
        <f t="shared" si="24"/>
        <v>26.73</v>
      </c>
      <c r="S142" s="136"/>
    </row>
    <row r="143" spans="1:19" s="137" customFormat="1" ht="15" x14ac:dyDescent="0.25">
      <c r="A143" s="129"/>
      <c r="B143" s="129"/>
      <c r="C143" s="129"/>
      <c r="D143" s="129"/>
      <c r="E143" s="129"/>
      <c r="F143" s="129"/>
      <c r="G143" s="129"/>
      <c r="H143" s="130" t="s">
        <v>211</v>
      </c>
      <c r="I143" s="129" t="s">
        <v>216</v>
      </c>
      <c r="J143" s="129" t="s">
        <v>1</v>
      </c>
      <c r="K143" s="131">
        <v>9848</v>
      </c>
      <c r="L143" s="132">
        <v>492.4</v>
      </c>
      <c r="M143" s="133">
        <f t="shared" si="21"/>
        <v>477.62799999999999</v>
      </c>
      <c r="N143" s="134">
        <f t="shared" si="22"/>
        <v>14.771999999999998</v>
      </c>
      <c r="O143" s="131">
        <v>51032</v>
      </c>
      <c r="P143" s="132">
        <v>10206.4</v>
      </c>
      <c r="Q143" s="133">
        <f t="shared" si="23"/>
        <v>9900.2080000000005</v>
      </c>
      <c r="R143" s="135">
        <f t="shared" si="24"/>
        <v>306.19199999999995</v>
      </c>
      <c r="S143" s="136"/>
    </row>
    <row r="144" spans="1:19" s="137" customFormat="1" ht="15" x14ac:dyDescent="0.25">
      <c r="A144" s="129"/>
      <c r="B144" s="129"/>
      <c r="C144" s="129"/>
      <c r="D144" s="129"/>
      <c r="E144" s="129"/>
      <c r="F144" s="129"/>
      <c r="G144" s="129"/>
      <c r="H144" s="130" t="s">
        <v>211</v>
      </c>
      <c r="I144" s="129" t="s">
        <v>215</v>
      </c>
      <c r="J144" s="129" t="s">
        <v>1</v>
      </c>
      <c r="K144" s="131">
        <v>4609</v>
      </c>
      <c r="L144" s="132">
        <v>230.45</v>
      </c>
      <c r="M144" s="133">
        <f t="shared" ref="M144:M170" si="25">L144-N144</f>
        <v>223.53649999999999</v>
      </c>
      <c r="N144" s="134">
        <f t="shared" ref="N144:N156" si="26">L144*$N$4</f>
        <v>6.9134999999999991</v>
      </c>
      <c r="O144" s="131">
        <v>84346</v>
      </c>
      <c r="P144" s="132">
        <v>16869.2</v>
      </c>
      <c r="Q144" s="133">
        <f t="shared" ref="Q144:Q170" si="27">P144-R144</f>
        <v>16363.124</v>
      </c>
      <c r="R144" s="135">
        <f t="shared" ref="R144:R172" si="28">P144*$R$4</f>
        <v>506.07600000000002</v>
      </c>
      <c r="S144" s="136"/>
    </row>
    <row r="145" spans="1:19" s="137" customFormat="1" ht="15" x14ac:dyDescent="0.25">
      <c r="A145" s="129"/>
      <c r="B145" s="129"/>
      <c r="C145" s="129"/>
      <c r="D145" s="129"/>
      <c r="E145" s="129"/>
      <c r="F145" s="129"/>
      <c r="G145" s="129"/>
      <c r="H145" s="130" t="s">
        <v>211</v>
      </c>
      <c r="I145" s="129" t="s">
        <v>214</v>
      </c>
      <c r="J145" s="129" t="s">
        <v>1</v>
      </c>
      <c r="K145" s="131">
        <v>7734</v>
      </c>
      <c r="L145" s="132">
        <v>386.7</v>
      </c>
      <c r="M145" s="133">
        <f t="shared" si="25"/>
        <v>375.09899999999999</v>
      </c>
      <c r="N145" s="134">
        <f t="shared" si="26"/>
        <v>11.600999999999999</v>
      </c>
      <c r="O145" s="131">
        <v>27312</v>
      </c>
      <c r="P145" s="132">
        <v>5462.4</v>
      </c>
      <c r="Q145" s="133">
        <f t="shared" si="27"/>
        <v>5298.5279999999993</v>
      </c>
      <c r="R145" s="135">
        <f t="shared" si="28"/>
        <v>163.87199999999999</v>
      </c>
      <c r="S145" s="136"/>
    </row>
    <row r="146" spans="1:19" s="137" customFormat="1" ht="15" x14ac:dyDescent="0.25">
      <c r="A146" s="129"/>
      <c r="B146" s="129"/>
      <c r="C146" s="129"/>
      <c r="D146" s="129"/>
      <c r="E146" s="129"/>
      <c r="F146" s="129"/>
      <c r="G146" s="129"/>
      <c r="H146" s="130" t="s">
        <v>211</v>
      </c>
      <c r="I146" s="129" t="s">
        <v>213</v>
      </c>
      <c r="J146" s="129" t="s">
        <v>1</v>
      </c>
      <c r="K146" s="131">
        <v>4579</v>
      </c>
      <c r="L146" s="132">
        <v>228.95</v>
      </c>
      <c r="M146" s="133">
        <f t="shared" si="25"/>
        <v>222.08149999999998</v>
      </c>
      <c r="N146" s="134">
        <f t="shared" si="26"/>
        <v>6.8684999999999992</v>
      </c>
      <c r="O146" s="131">
        <v>102507</v>
      </c>
      <c r="P146" s="132">
        <v>20501.400000000001</v>
      </c>
      <c r="Q146" s="133">
        <f t="shared" si="27"/>
        <v>19886.358</v>
      </c>
      <c r="R146" s="135">
        <f t="shared" si="28"/>
        <v>615.04200000000003</v>
      </c>
      <c r="S146" s="136"/>
    </row>
    <row r="147" spans="1:19" s="137" customFormat="1" ht="15" x14ac:dyDescent="0.25">
      <c r="A147" s="129"/>
      <c r="B147" s="129"/>
      <c r="C147" s="129"/>
      <c r="D147" s="129"/>
      <c r="E147" s="129"/>
      <c r="F147" s="129"/>
      <c r="G147" s="129"/>
      <c r="H147" s="130" t="s">
        <v>211</v>
      </c>
      <c r="I147" s="129" t="s">
        <v>212</v>
      </c>
      <c r="J147" s="129" t="s">
        <v>1</v>
      </c>
      <c r="K147" s="131">
        <v>30997</v>
      </c>
      <c r="L147" s="132">
        <v>1549.85</v>
      </c>
      <c r="M147" s="133">
        <f t="shared" si="25"/>
        <v>1503.3544999999999</v>
      </c>
      <c r="N147" s="134">
        <f t="shared" si="26"/>
        <v>46.495499999999993</v>
      </c>
      <c r="O147" s="131">
        <v>1515</v>
      </c>
      <c r="P147" s="132">
        <v>303</v>
      </c>
      <c r="Q147" s="133">
        <f t="shared" si="27"/>
        <v>293.91000000000003</v>
      </c>
      <c r="R147" s="135">
        <f t="shared" si="28"/>
        <v>9.09</v>
      </c>
      <c r="S147" s="136"/>
    </row>
    <row r="148" spans="1:19" s="137" customFormat="1" ht="30" x14ac:dyDescent="0.25">
      <c r="A148" s="129"/>
      <c r="B148" s="129"/>
      <c r="C148" s="129"/>
      <c r="D148" s="129"/>
      <c r="E148" s="129"/>
      <c r="F148" s="129"/>
      <c r="G148" s="129"/>
      <c r="H148" s="130" t="s">
        <v>211</v>
      </c>
      <c r="I148" s="129" t="s">
        <v>210</v>
      </c>
      <c r="J148" s="129" t="s">
        <v>1</v>
      </c>
      <c r="K148" s="131">
        <v>4471</v>
      </c>
      <c r="L148" s="132">
        <v>223.55</v>
      </c>
      <c r="M148" s="133">
        <f t="shared" si="25"/>
        <v>216.84350000000001</v>
      </c>
      <c r="N148" s="134">
        <f t="shared" si="26"/>
        <v>6.7065000000000001</v>
      </c>
      <c r="O148" s="131">
        <v>98192</v>
      </c>
      <c r="P148" s="132">
        <v>19638.400000000001</v>
      </c>
      <c r="Q148" s="133">
        <f t="shared" si="27"/>
        <v>19049.248</v>
      </c>
      <c r="R148" s="135">
        <f t="shared" si="28"/>
        <v>589.15200000000004</v>
      </c>
      <c r="S148" s="136"/>
    </row>
    <row r="149" spans="1:19" s="137" customFormat="1" ht="15" x14ac:dyDescent="0.25">
      <c r="A149" s="129"/>
      <c r="B149" s="129"/>
      <c r="C149" s="129"/>
      <c r="D149" s="129"/>
      <c r="E149" s="129"/>
      <c r="F149" s="129"/>
      <c r="G149" s="129"/>
      <c r="H149" s="130" t="s">
        <v>205</v>
      </c>
      <c r="I149" s="129" t="s">
        <v>207</v>
      </c>
      <c r="J149" s="129" t="s">
        <v>1</v>
      </c>
      <c r="K149" s="131">
        <v>8295</v>
      </c>
      <c r="L149" s="132">
        <v>414.75</v>
      </c>
      <c r="M149" s="133">
        <f t="shared" si="25"/>
        <v>402.3075</v>
      </c>
      <c r="N149" s="134">
        <f t="shared" si="26"/>
        <v>12.442499999999999</v>
      </c>
      <c r="O149" s="131">
        <v>0</v>
      </c>
      <c r="P149" s="132">
        <v>0</v>
      </c>
      <c r="Q149" s="133">
        <f t="shared" si="27"/>
        <v>0</v>
      </c>
      <c r="R149" s="135">
        <f t="shared" si="28"/>
        <v>0</v>
      </c>
      <c r="S149" s="136"/>
    </row>
    <row r="150" spans="1:19" s="137" customFormat="1" ht="15" x14ac:dyDescent="0.25">
      <c r="A150" s="129"/>
      <c r="B150" s="129"/>
      <c r="C150" s="129"/>
      <c r="D150" s="129"/>
      <c r="E150" s="129"/>
      <c r="F150" s="129"/>
      <c r="G150" s="129"/>
      <c r="H150" s="130" t="s">
        <v>205</v>
      </c>
      <c r="I150" s="129" t="s">
        <v>206</v>
      </c>
      <c r="J150" s="129" t="s">
        <v>1</v>
      </c>
      <c r="K150" s="131">
        <v>5026</v>
      </c>
      <c r="L150" s="132">
        <v>251.3</v>
      </c>
      <c r="M150" s="133">
        <f t="shared" si="25"/>
        <v>243.76100000000002</v>
      </c>
      <c r="N150" s="134">
        <f t="shared" si="26"/>
        <v>7.5389999999999997</v>
      </c>
      <c r="O150" s="131">
        <v>0</v>
      </c>
      <c r="P150" s="132">
        <v>0</v>
      </c>
      <c r="Q150" s="133">
        <f t="shared" si="27"/>
        <v>0</v>
      </c>
      <c r="R150" s="135">
        <f t="shared" si="28"/>
        <v>0</v>
      </c>
      <c r="S150" s="136"/>
    </row>
    <row r="151" spans="1:19" s="137" customFormat="1" ht="15" x14ac:dyDescent="0.25">
      <c r="A151" s="129"/>
      <c r="B151" s="129"/>
      <c r="C151" s="129"/>
      <c r="D151" s="129"/>
      <c r="E151" s="129"/>
      <c r="F151" s="129"/>
      <c r="G151" s="129"/>
      <c r="H151" s="130" t="s">
        <v>205</v>
      </c>
      <c r="I151" s="129" t="s">
        <v>204</v>
      </c>
      <c r="J151" s="129" t="s">
        <v>1</v>
      </c>
      <c r="K151" s="131">
        <v>3202</v>
      </c>
      <c r="L151" s="132">
        <v>160.1</v>
      </c>
      <c r="M151" s="133">
        <f t="shared" si="25"/>
        <v>155.297</v>
      </c>
      <c r="N151" s="134">
        <f t="shared" si="26"/>
        <v>4.8029999999999999</v>
      </c>
      <c r="O151" s="131">
        <v>0</v>
      </c>
      <c r="P151" s="132">
        <v>0</v>
      </c>
      <c r="Q151" s="133">
        <f t="shared" si="27"/>
        <v>0</v>
      </c>
      <c r="R151" s="135">
        <f t="shared" si="28"/>
        <v>0</v>
      </c>
      <c r="S151" s="136"/>
    </row>
    <row r="152" spans="1:19" s="137" customFormat="1" ht="15" x14ac:dyDescent="0.25">
      <c r="A152" s="129"/>
      <c r="B152" s="129"/>
      <c r="C152" s="129"/>
      <c r="D152" s="129"/>
      <c r="E152" s="129"/>
      <c r="F152" s="129"/>
      <c r="G152" s="129"/>
      <c r="H152" s="130" t="s">
        <v>86</v>
      </c>
      <c r="I152" s="129" t="s">
        <v>85</v>
      </c>
      <c r="J152" s="129" t="s">
        <v>1</v>
      </c>
      <c r="K152" s="131">
        <v>120</v>
      </c>
      <c r="L152" s="132">
        <v>6</v>
      </c>
      <c r="M152" s="133">
        <f t="shared" si="25"/>
        <v>5.82</v>
      </c>
      <c r="N152" s="134">
        <f t="shared" si="26"/>
        <v>0.18</v>
      </c>
      <c r="O152" s="131">
        <v>120</v>
      </c>
      <c r="P152" s="132">
        <v>24</v>
      </c>
      <c r="Q152" s="133">
        <f t="shared" si="27"/>
        <v>23.28</v>
      </c>
      <c r="R152" s="135">
        <f t="shared" si="28"/>
        <v>0.72</v>
      </c>
      <c r="S152" s="136"/>
    </row>
    <row r="153" spans="1:19" s="137" customFormat="1" ht="30" x14ac:dyDescent="0.25">
      <c r="A153" s="129"/>
      <c r="B153" s="129"/>
      <c r="C153" s="129"/>
      <c r="D153" s="129"/>
      <c r="E153" s="129"/>
      <c r="F153" s="129"/>
      <c r="G153" s="129"/>
      <c r="H153" s="130" t="s">
        <v>30</v>
      </c>
      <c r="I153" s="129" t="s">
        <v>31</v>
      </c>
      <c r="J153" s="129" t="s">
        <v>1</v>
      </c>
      <c r="K153" s="131">
        <v>5136</v>
      </c>
      <c r="L153" s="132">
        <v>256.8</v>
      </c>
      <c r="M153" s="133">
        <f t="shared" si="25"/>
        <v>256.8</v>
      </c>
      <c r="N153" s="134">
        <v>0</v>
      </c>
      <c r="O153" s="131">
        <v>0</v>
      </c>
      <c r="P153" s="132">
        <v>0</v>
      </c>
      <c r="Q153" s="133">
        <f t="shared" si="27"/>
        <v>0</v>
      </c>
      <c r="R153" s="135">
        <f t="shared" si="28"/>
        <v>0</v>
      </c>
      <c r="S153" s="136"/>
    </row>
    <row r="154" spans="1:19" s="137" customFormat="1" ht="30" x14ac:dyDescent="0.25">
      <c r="A154" s="129"/>
      <c r="B154" s="129"/>
      <c r="C154" s="129"/>
      <c r="D154" s="129"/>
      <c r="E154" s="129"/>
      <c r="F154" s="129"/>
      <c r="G154" s="129"/>
      <c r="H154" s="130" t="s">
        <v>30</v>
      </c>
      <c r="I154" s="129" t="s">
        <v>29</v>
      </c>
      <c r="J154" s="129" t="s">
        <v>1</v>
      </c>
      <c r="K154" s="131">
        <v>5212</v>
      </c>
      <c r="L154" s="132">
        <v>260.60000000000002</v>
      </c>
      <c r="M154" s="133">
        <f t="shared" si="25"/>
        <v>260.60000000000002</v>
      </c>
      <c r="N154" s="134">
        <v>0</v>
      </c>
      <c r="O154" s="131">
        <v>0</v>
      </c>
      <c r="P154" s="132">
        <v>0</v>
      </c>
      <c r="Q154" s="133">
        <f t="shared" si="27"/>
        <v>0</v>
      </c>
      <c r="R154" s="135">
        <f t="shared" si="28"/>
        <v>0</v>
      </c>
      <c r="S154" s="136"/>
    </row>
    <row r="155" spans="1:19" s="137" customFormat="1" ht="15" x14ac:dyDescent="0.25">
      <c r="A155" s="129"/>
      <c r="B155" s="129"/>
      <c r="C155" s="129"/>
      <c r="D155" s="129"/>
      <c r="E155" s="129"/>
      <c r="F155" s="129"/>
      <c r="G155" s="129" t="s">
        <v>351</v>
      </c>
      <c r="H155" s="130" t="s">
        <v>95</v>
      </c>
      <c r="I155" s="129" t="s">
        <v>96</v>
      </c>
      <c r="J155" s="129" t="s">
        <v>1</v>
      </c>
      <c r="K155" s="131">
        <v>3898</v>
      </c>
      <c r="L155" s="132">
        <v>194.9</v>
      </c>
      <c r="M155" s="133">
        <f t="shared" si="25"/>
        <v>189.053</v>
      </c>
      <c r="N155" s="134">
        <f t="shared" si="26"/>
        <v>5.8469999999999995</v>
      </c>
      <c r="O155" s="131">
        <v>23566</v>
      </c>
      <c r="P155" s="132">
        <v>4713.2</v>
      </c>
      <c r="Q155" s="133">
        <f t="shared" si="27"/>
        <v>4571.8040000000001</v>
      </c>
      <c r="R155" s="135">
        <f t="shared" si="28"/>
        <v>141.39599999999999</v>
      </c>
      <c r="S155" s="136"/>
    </row>
    <row r="156" spans="1:19" s="137" customFormat="1" ht="15" x14ac:dyDescent="0.25">
      <c r="A156" s="129"/>
      <c r="B156" s="129"/>
      <c r="C156" s="129"/>
      <c r="D156" s="129"/>
      <c r="E156" s="129"/>
      <c r="F156" s="129"/>
      <c r="G156" s="129" t="s">
        <v>351</v>
      </c>
      <c r="H156" s="130" t="s">
        <v>95</v>
      </c>
      <c r="I156" s="129" t="s">
        <v>94</v>
      </c>
      <c r="J156" s="129" t="s">
        <v>1</v>
      </c>
      <c r="K156" s="131">
        <v>10469</v>
      </c>
      <c r="L156" s="132">
        <v>523.45000000000005</v>
      </c>
      <c r="M156" s="133">
        <f t="shared" si="25"/>
        <v>507.74650000000003</v>
      </c>
      <c r="N156" s="134">
        <f t="shared" si="26"/>
        <v>15.7035</v>
      </c>
      <c r="O156" s="131">
        <v>420</v>
      </c>
      <c r="P156" s="132">
        <v>84</v>
      </c>
      <c r="Q156" s="133">
        <f t="shared" si="27"/>
        <v>81.48</v>
      </c>
      <c r="R156" s="135">
        <f t="shared" si="28"/>
        <v>2.52</v>
      </c>
      <c r="S156" s="136"/>
    </row>
    <row r="157" spans="1:19" s="137" customFormat="1" ht="15" x14ac:dyDescent="0.25">
      <c r="A157" s="129"/>
      <c r="B157" s="129"/>
      <c r="C157" s="129"/>
      <c r="D157" s="129"/>
      <c r="E157" s="129"/>
      <c r="F157" s="129"/>
      <c r="G157" s="129" t="s">
        <v>352</v>
      </c>
      <c r="H157" s="130" t="s">
        <v>117</v>
      </c>
      <c r="I157" s="129" t="s">
        <v>116</v>
      </c>
      <c r="J157" s="129" t="s">
        <v>1</v>
      </c>
      <c r="K157" s="131">
        <v>5885</v>
      </c>
      <c r="L157" s="132">
        <v>294.25</v>
      </c>
      <c r="M157" s="133">
        <v>285.42</v>
      </c>
      <c r="N157" s="134">
        <v>8.83</v>
      </c>
      <c r="O157" s="131">
        <v>0</v>
      </c>
      <c r="P157" s="132">
        <v>0</v>
      </c>
      <c r="Q157" s="133">
        <f t="shared" si="27"/>
        <v>0</v>
      </c>
      <c r="R157" s="135">
        <f t="shared" si="28"/>
        <v>0</v>
      </c>
      <c r="S157" s="136"/>
    </row>
    <row r="158" spans="1:19" s="137" customFormat="1" ht="30" x14ac:dyDescent="0.25">
      <c r="A158" s="129"/>
      <c r="B158" s="129"/>
      <c r="C158" s="129"/>
      <c r="D158" s="129"/>
      <c r="E158" s="129"/>
      <c r="F158" s="129"/>
      <c r="G158" s="129"/>
      <c r="H158" s="130" t="s">
        <v>267</v>
      </c>
      <c r="I158" s="129" t="s">
        <v>357</v>
      </c>
      <c r="J158" s="129" t="s">
        <v>1</v>
      </c>
      <c r="K158" s="131">
        <v>1200</v>
      </c>
      <c r="L158" s="132">
        <v>60</v>
      </c>
      <c r="M158" s="133">
        <v>0</v>
      </c>
      <c r="N158" s="134">
        <v>0</v>
      </c>
      <c r="O158" s="131">
        <v>0</v>
      </c>
      <c r="P158" s="132">
        <v>0</v>
      </c>
      <c r="Q158" s="133">
        <f t="shared" si="27"/>
        <v>0</v>
      </c>
      <c r="R158" s="135">
        <f t="shared" si="28"/>
        <v>0</v>
      </c>
      <c r="S158" s="136"/>
    </row>
    <row r="159" spans="1:19" s="137" customFormat="1" ht="15" x14ac:dyDescent="0.25">
      <c r="A159" s="129"/>
      <c r="B159" s="129"/>
      <c r="C159" s="129"/>
      <c r="D159" s="129"/>
      <c r="E159" s="129"/>
      <c r="F159" s="129"/>
      <c r="G159" s="129"/>
      <c r="H159" s="130" t="s">
        <v>40</v>
      </c>
      <c r="I159" s="129" t="s">
        <v>42</v>
      </c>
      <c r="J159" s="129" t="s">
        <v>1</v>
      </c>
      <c r="K159" s="131">
        <v>8780</v>
      </c>
      <c r="L159" s="132">
        <v>439</v>
      </c>
      <c r="M159" s="133">
        <f t="shared" si="25"/>
        <v>439</v>
      </c>
      <c r="N159" s="134">
        <v>0</v>
      </c>
      <c r="O159" s="131">
        <v>0</v>
      </c>
      <c r="P159" s="132">
        <v>0</v>
      </c>
      <c r="Q159" s="133">
        <f t="shared" si="27"/>
        <v>0</v>
      </c>
      <c r="R159" s="135">
        <f t="shared" si="28"/>
        <v>0</v>
      </c>
      <c r="S159" s="136"/>
    </row>
    <row r="160" spans="1:19" s="137" customFormat="1" ht="15" x14ac:dyDescent="0.25">
      <c r="A160" s="129"/>
      <c r="B160" s="129"/>
      <c r="C160" s="129"/>
      <c r="D160" s="129"/>
      <c r="E160" s="129"/>
      <c r="F160" s="129"/>
      <c r="G160" s="129"/>
      <c r="H160" s="130" t="s">
        <v>40</v>
      </c>
      <c r="I160" s="129" t="s">
        <v>41</v>
      </c>
      <c r="J160" s="129" t="s">
        <v>1</v>
      </c>
      <c r="K160" s="131">
        <v>9414</v>
      </c>
      <c r="L160" s="132">
        <v>470.7</v>
      </c>
      <c r="M160" s="133">
        <f t="shared" si="25"/>
        <v>470.7</v>
      </c>
      <c r="N160" s="134">
        <v>0</v>
      </c>
      <c r="O160" s="131">
        <v>0</v>
      </c>
      <c r="P160" s="132">
        <v>0</v>
      </c>
      <c r="Q160" s="133">
        <f t="shared" si="27"/>
        <v>0</v>
      </c>
      <c r="R160" s="135">
        <f t="shared" si="28"/>
        <v>0</v>
      </c>
      <c r="S160" s="136"/>
    </row>
    <row r="161" spans="1:19" s="137" customFormat="1" ht="15" x14ac:dyDescent="0.25">
      <c r="A161" s="129"/>
      <c r="B161" s="129"/>
      <c r="C161" s="129"/>
      <c r="D161" s="129"/>
      <c r="E161" s="129"/>
      <c r="F161" s="129"/>
      <c r="G161" s="129"/>
      <c r="H161" s="130" t="s">
        <v>40</v>
      </c>
      <c r="I161" s="129" t="s">
        <v>39</v>
      </c>
      <c r="J161" s="129" t="s">
        <v>1</v>
      </c>
      <c r="K161" s="131">
        <v>16772</v>
      </c>
      <c r="L161" s="132">
        <v>838.6</v>
      </c>
      <c r="M161" s="133">
        <f t="shared" si="25"/>
        <v>838.6</v>
      </c>
      <c r="N161" s="134">
        <v>0</v>
      </c>
      <c r="O161" s="131">
        <v>0</v>
      </c>
      <c r="P161" s="132">
        <v>0</v>
      </c>
      <c r="Q161" s="133">
        <f t="shared" si="27"/>
        <v>0</v>
      </c>
      <c r="R161" s="135">
        <f t="shared" si="28"/>
        <v>0</v>
      </c>
      <c r="S161" s="136"/>
    </row>
    <row r="162" spans="1:19" s="137" customFormat="1" ht="15" x14ac:dyDescent="0.25">
      <c r="A162" s="129"/>
      <c r="B162" s="129"/>
      <c r="C162" s="129"/>
      <c r="D162" s="129"/>
      <c r="E162" s="129"/>
      <c r="F162" s="129"/>
      <c r="G162" s="129" t="s">
        <v>353</v>
      </c>
      <c r="H162" s="130" t="s">
        <v>127</v>
      </c>
      <c r="I162" s="129" t="s">
        <v>155</v>
      </c>
      <c r="J162" s="129" t="s">
        <v>1</v>
      </c>
      <c r="K162" s="131">
        <v>296</v>
      </c>
      <c r="L162" s="132">
        <v>14.8</v>
      </c>
      <c r="M162" s="133">
        <f t="shared" si="25"/>
        <v>14.356</v>
      </c>
      <c r="N162" s="134">
        <f t="shared" ref="N162:N172" si="29">L162*$N$4</f>
        <v>0.44400000000000001</v>
      </c>
      <c r="O162" s="131">
        <v>60268</v>
      </c>
      <c r="P162" s="132">
        <v>12053.6</v>
      </c>
      <c r="Q162" s="133">
        <f t="shared" si="27"/>
        <v>11691.992</v>
      </c>
      <c r="R162" s="135">
        <f t="shared" si="28"/>
        <v>361.608</v>
      </c>
      <c r="S162" s="136"/>
    </row>
    <row r="163" spans="1:19" s="137" customFormat="1" ht="15" x14ac:dyDescent="0.25">
      <c r="A163" s="129"/>
      <c r="B163" s="129"/>
      <c r="C163" s="129"/>
      <c r="D163" s="129"/>
      <c r="E163" s="129"/>
      <c r="F163" s="129"/>
      <c r="G163" s="129" t="s">
        <v>353</v>
      </c>
      <c r="H163" s="130" t="s">
        <v>127</v>
      </c>
      <c r="I163" s="129" t="s">
        <v>128</v>
      </c>
      <c r="J163" s="129" t="s">
        <v>1</v>
      </c>
      <c r="K163" s="131">
        <v>32751</v>
      </c>
      <c r="L163" s="132">
        <v>1637.55</v>
      </c>
      <c r="M163" s="133">
        <f t="shared" si="25"/>
        <v>1588.4234999999999</v>
      </c>
      <c r="N163" s="134">
        <f t="shared" si="29"/>
        <v>49.1265</v>
      </c>
      <c r="O163" s="131">
        <v>209876</v>
      </c>
      <c r="P163" s="132">
        <v>41975.199999999997</v>
      </c>
      <c r="Q163" s="133">
        <f t="shared" si="27"/>
        <v>40715.943999999996</v>
      </c>
      <c r="R163" s="135">
        <f t="shared" si="28"/>
        <v>1259.2559999999999</v>
      </c>
      <c r="S163" s="136"/>
    </row>
    <row r="164" spans="1:19" s="137" customFormat="1" ht="15" x14ac:dyDescent="0.25">
      <c r="A164" s="129"/>
      <c r="B164" s="129"/>
      <c r="C164" s="129"/>
      <c r="D164" s="129"/>
      <c r="E164" s="129"/>
      <c r="F164" s="129"/>
      <c r="G164" s="129" t="s">
        <v>353</v>
      </c>
      <c r="H164" s="130" t="s">
        <v>127</v>
      </c>
      <c r="I164" s="129" t="s">
        <v>126</v>
      </c>
      <c r="J164" s="129" t="s">
        <v>1</v>
      </c>
      <c r="K164" s="131">
        <v>1606</v>
      </c>
      <c r="L164" s="132">
        <v>80.3</v>
      </c>
      <c r="M164" s="133">
        <f t="shared" si="25"/>
        <v>77.890999999999991</v>
      </c>
      <c r="N164" s="134">
        <f t="shared" si="29"/>
        <v>2.4089999999999998</v>
      </c>
      <c r="O164" s="131">
        <v>154215</v>
      </c>
      <c r="P164" s="132">
        <v>30843</v>
      </c>
      <c r="Q164" s="133">
        <f t="shared" si="27"/>
        <v>29917.71</v>
      </c>
      <c r="R164" s="135">
        <f t="shared" si="28"/>
        <v>925.29</v>
      </c>
      <c r="S164" s="136"/>
    </row>
    <row r="165" spans="1:19" s="137" customFormat="1" ht="15" x14ac:dyDescent="0.25">
      <c r="A165" s="129"/>
      <c r="B165" s="129"/>
      <c r="C165" s="129"/>
      <c r="D165" s="129"/>
      <c r="E165" s="129"/>
      <c r="F165" s="129"/>
      <c r="G165" s="129" t="s">
        <v>359</v>
      </c>
      <c r="H165" s="130" t="s">
        <v>355</v>
      </c>
      <c r="I165" s="129" t="s">
        <v>4</v>
      </c>
      <c r="J165" s="129" t="s">
        <v>1</v>
      </c>
      <c r="K165" s="131">
        <v>0</v>
      </c>
      <c r="L165" s="132">
        <v>0</v>
      </c>
      <c r="M165" s="133">
        <v>0</v>
      </c>
      <c r="N165" s="134">
        <v>0</v>
      </c>
      <c r="O165" s="131">
        <v>0</v>
      </c>
      <c r="P165" s="132">
        <v>0</v>
      </c>
      <c r="Q165" s="133">
        <v>0</v>
      </c>
      <c r="R165" s="135">
        <v>0</v>
      </c>
      <c r="S165" s="136"/>
    </row>
    <row r="166" spans="1:19" s="137" customFormat="1" ht="15" x14ac:dyDescent="0.25">
      <c r="A166" s="129"/>
      <c r="B166" s="129"/>
      <c r="C166" s="129"/>
      <c r="D166" s="129"/>
      <c r="E166" s="129"/>
      <c r="F166" s="129"/>
      <c r="G166" s="129" t="s">
        <v>354</v>
      </c>
      <c r="H166" s="130" t="s">
        <v>27</v>
      </c>
      <c r="I166" s="129" t="s">
        <v>28</v>
      </c>
      <c r="J166" s="129" t="s">
        <v>1</v>
      </c>
      <c r="K166" s="131">
        <v>3103</v>
      </c>
      <c r="L166" s="132">
        <v>155.15</v>
      </c>
      <c r="M166" s="133">
        <f t="shared" si="25"/>
        <v>150.49549999999999</v>
      </c>
      <c r="N166" s="134">
        <f t="shared" si="29"/>
        <v>4.6544999999999996</v>
      </c>
      <c r="O166" s="131">
        <v>3947</v>
      </c>
      <c r="P166" s="132">
        <v>789.4</v>
      </c>
      <c r="Q166" s="133">
        <f t="shared" si="27"/>
        <v>765.71799999999996</v>
      </c>
      <c r="R166" s="135">
        <f t="shared" si="28"/>
        <v>23.681999999999999</v>
      </c>
      <c r="S166" s="136"/>
    </row>
    <row r="167" spans="1:19" s="137" customFormat="1" ht="15" x14ac:dyDescent="0.25">
      <c r="A167" s="129"/>
      <c r="B167" s="129"/>
      <c r="C167" s="129"/>
      <c r="D167" s="129"/>
      <c r="E167" s="129"/>
      <c r="F167" s="129"/>
      <c r="G167" s="129" t="s">
        <v>354</v>
      </c>
      <c r="H167" s="130" t="s">
        <v>27</v>
      </c>
      <c r="I167" s="129" t="s">
        <v>26</v>
      </c>
      <c r="J167" s="129" t="s">
        <v>1</v>
      </c>
      <c r="K167" s="131">
        <v>9300</v>
      </c>
      <c r="L167" s="132">
        <v>465</v>
      </c>
      <c r="M167" s="133">
        <f t="shared" si="25"/>
        <v>451.05</v>
      </c>
      <c r="N167" s="134">
        <f t="shared" si="29"/>
        <v>13.95</v>
      </c>
      <c r="O167" s="131">
        <v>35995</v>
      </c>
      <c r="P167" s="132">
        <v>7199</v>
      </c>
      <c r="Q167" s="133">
        <f t="shared" si="27"/>
        <v>6983.03</v>
      </c>
      <c r="R167" s="135">
        <f t="shared" si="28"/>
        <v>215.97</v>
      </c>
      <c r="S167" s="136"/>
    </row>
    <row r="168" spans="1:19" s="137" customFormat="1" ht="30" x14ac:dyDescent="0.25">
      <c r="A168" s="129"/>
      <c r="B168" s="129"/>
      <c r="C168" s="129"/>
      <c r="D168" s="129"/>
      <c r="E168" s="129"/>
      <c r="F168" s="129"/>
      <c r="G168" s="129"/>
      <c r="H168" s="130" t="s">
        <v>147</v>
      </c>
      <c r="I168" s="129" t="s">
        <v>146</v>
      </c>
      <c r="J168" s="129" t="s">
        <v>1</v>
      </c>
      <c r="K168" s="131">
        <v>9052</v>
      </c>
      <c r="L168" s="132">
        <v>452.6</v>
      </c>
      <c r="M168" s="133">
        <f t="shared" si="25"/>
        <v>439.02200000000005</v>
      </c>
      <c r="N168" s="134">
        <f t="shared" si="29"/>
        <v>13.577999999999999</v>
      </c>
      <c r="O168" s="131">
        <v>0</v>
      </c>
      <c r="P168" s="132">
        <v>0</v>
      </c>
      <c r="Q168" s="133">
        <f t="shared" si="27"/>
        <v>0</v>
      </c>
      <c r="R168" s="135">
        <f t="shared" si="28"/>
        <v>0</v>
      </c>
      <c r="S168" s="136"/>
    </row>
    <row r="169" spans="1:19" s="137" customFormat="1" ht="15" x14ac:dyDescent="0.25">
      <c r="A169" s="129"/>
      <c r="B169" s="129"/>
      <c r="C169" s="129"/>
      <c r="D169" s="129"/>
      <c r="E169" s="129"/>
      <c r="F169" s="129"/>
      <c r="G169" s="129"/>
      <c r="H169" s="130" t="s">
        <v>113</v>
      </c>
      <c r="I169" s="129" t="s">
        <v>112</v>
      </c>
      <c r="J169" s="129" t="s">
        <v>1</v>
      </c>
      <c r="K169" s="131">
        <v>740</v>
      </c>
      <c r="L169" s="132">
        <v>37</v>
      </c>
      <c r="M169" s="133">
        <f t="shared" si="25"/>
        <v>37</v>
      </c>
      <c r="N169" s="134">
        <v>0</v>
      </c>
      <c r="O169" s="131">
        <v>0</v>
      </c>
      <c r="P169" s="132">
        <v>0</v>
      </c>
      <c r="Q169" s="133">
        <f t="shared" si="27"/>
        <v>0</v>
      </c>
      <c r="R169" s="135">
        <f t="shared" si="28"/>
        <v>0</v>
      </c>
      <c r="S169" s="136"/>
    </row>
    <row r="170" spans="1:19" s="137" customFormat="1" ht="15" x14ac:dyDescent="0.25">
      <c r="A170" s="129"/>
      <c r="B170" s="129"/>
      <c r="C170" s="129"/>
      <c r="D170" s="129"/>
      <c r="E170" s="129"/>
      <c r="F170" s="129"/>
      <c r="G170" s="129" t="s">
        <v>356</v>
      </c>
      <c r="H170" s="130" t="s">
        <v>165</v>
      </c>
      <c r="I170" s="129" t="s">
        <v>164</v>
      </c>
      <c r="J170" s="129" t="s">
        <v>1</v>
      </c>
      <c r="K170" s="131">
        <v>10220</v>
      </c>
      <c r="L170" s="132">
        <v>511</v>
      </c>
      <c r="M170" s="133">
        <f t="shared" si="25"/>
        <v>495.67</v>
      </c>
      <c r="N170" s="134">
        <f t="shared" si="29"/>
        <v>15.33</v>
      </c>
      <c r="O170" s="131">
        <v>9158</v>
      </c>
      <c r="P170" s="132">
        <v>1831.6</v>
      </c>
      <c r="Q170" s="133">
        <f t="shared" si="27"/>
        <v>1776.6519999999998</v>
      </c>
      <c r="R170" s="135">
        <f t="shared" si="28"/>
        <v>54.947999999999993</v>
      </c>
      <c r="S170" s="136"/>
    </row>
    <row r="171" spans="1:19" s="137" customFormat="1" ht="15" x14ac:dyDescent="0.25">
      <c r="A171" s="129"/>
      <c r="B171" s="129"/>
      <c r="C171" s="129"/>
      <c r="D171" s="129"/>
      <c r="E171" s="129"/>
      <c r="F171" s="129"/>
      <c r="G171" s="129"/>
      <c r="H171" s="130" t="s">
        <v>33</v>
      </c>
      <c r="I171" s="129" t="s">
        <v>32</v>
      </c>
      <c r="J171" s="129" t="s">
        <v>1</v>
      </c>
      <c r="K171" s="131">
        <v>182</v>
      </c>
      <c r="L171" s="132">
        <v>9.1</v>
      </c>
      <c r="M171" s="133">
        <f>L171-N171</f>
        <v>9.1</v>
      </c>
      <c r="N171" s="134">
        <v>0</v>
      </c>
      <c r="O171" s="131">
        <v>0</v>
      </c>
      <c r="P171" s="132">
        <v>0</v>
      </c>
      <c r="Q171" s="133">
        <f>P171-R171</f>
        <v>0</v>
      </c>
      <c r="R171" s="135">
        <f t="shared" si="28"/>
        <v>0</v>
      </c>
      <c r="S171" s="136"/>
    </row>
    <row r="172" spans="1:19" s="137" customFormat="1" ht="15" x14ac:dyDescent="0.25">
      <c r="A172" s="129"/>
      <c r="B172" s="129"/>
      <c r="C172" s="129"/>
      <c r="D172" s="129"/>
      <c r="E172" s="129"/>
      <c r="F172" s="129"/>
      <c r="G172" s="129"/>
      <c r="H172" s="130" t="s">
        <v>201</v>
      </c>
      <c r="I172" s="129" t="s">
        <v>200</v>
      </c>
      <c r="J172" s="129" t="s">
        <v>1</v>
      </c>
      <c r="K172" s="131">
        <v>13407</v>
      </c>
      <c r="L172" s="132">
        <v>670.35</v>
      </c>
      <c r="M172" s="133">
        <f>L172-N172</f>
        <v>650.23950000000002</v>
      </c>
      <c r="N172" s="134">
        <f t="shared" si="29"/>
        <v>20.110499999999998</v>
      </c>
      <c r="O172" s="131">
        <v>1727</v>
      </c>
      <c r="P172" s="132">
        <v>345.4</v>
      </c>
      <c r="Q172" s="133">
        <f>P172-R172</f>
        <v>335.03799999999995</v>
      </c>
      <c r="R172" s="135">
        <f t="shared" si="28"/>
        <v>10.361999999999998</v>
      </c>
      <c r="S172" s="136"/>
    </row>
    <row r="173" spans="1:19" x14ac:dyDescent="0.2">
      <c r="A173" s="22"/>
      <c r="B173" s="22"/>
      <c r="C173" s="22"/>
      <c r="D173" s="22"/>
      <c r="E173" s="22"/>
      <c r="F173" s="22"/>
      <c r="G173" s="22"/>
      <c r="H173" s="21"/>
      <c r="I173" s="20"/>
      <c r="J173" s="23"/>
      <c r="K173" s="58">
        <v>0</v>
      </c>
      <c r="L173" s="66">
        <v>0</v>
      </c>
      <c r="M173" s="63">
        <f t="shared" ref="M173:M190" si="30">L173-N173</f>
        <v>0</v>
      </c>
      <c r="N173" s="24">
        <f t="shared" ref="N173:N190" si="31">L173*$N$4</f>
        <v>0</v>
      </c>
      <c r="O173" s="69">
        <v>0</v>
      </c>
      <c r="P173" s="76">
        <v>0</v>
      </c>
      <c r="Q173" s="73">
        <f t="shared" ref="Q173:Q190" si="32">P173-R173</f>
        <v>0</v>
      </c>
      <c r="R173" s="25">
        <f t="shared" ref="R173:R190" si="33">P173*$R$4</f>
        <v>0</v>
      </c>
      <c r="S173" s="18"/>
    </row>
    <row r="174" spans="1:19" x14ac:dyDescent="0.2">
      <c r="A174" s="22"/>
      <c r="B174" s="22"/>
      <c r="C174" s="22"/>
      <c r="D174" s="22"/>
      <c r="E174" s="22"/>
      <c r="F174" s="22"/>
      <c r="G174" s="22"/>
      <c r="H174" s="21"/>
      <c r="I174" s="20"/>
      <c r="J174" s="19"/>
      <c r="K174" s="58">
        <v>0</v>
      </c>
      <c r="L174" s="66">
        <v>0</v>
      </c>
      <c r="M174" s="63">
        <f t="shared" si="30"/>
        <v>0</v>
      </c>
      <c r="N174" s="24">
        <f t="shared" si="31"/>
        <v>0</v>
      </c>
      <c r="O174" s="69">
        <v>0</v>
      </c>
      <c r="P174" s="76">
        <v>0</v>
      </c>
      <c r="Q174" s="73">
        <f t="shared" si="32"/>
        <v>0</v>
      </c>
      <c r="R174" s="25">
        <f t="shared" si="33"/>
        <v>0</v>
      </c>
      <c r="S174" s="18"/>
    </row>
    <row r="175" spans="1:19" x14ac:dyDescent="0.2">
      <c r="A175" s="22"/>
      <c r="B175" s="22"/>
      <c r="C175" s="22"/>
      <c r="D175" s="22"/>
      <c r="E175" s="22"/>
      <c r="F175" s="22"/>
      <c r="G175" s="22"/>
      <c r="H175" s="21"/>
      <c r="I175" s="20"/>
      <c r="J175" s="19"/>
      <c r="K175" s="58">
        <v>0</v>
      </c>
      <c r="L175" s="66">
        <v>0</v>
      </c>
      <c r="M175" s="63">
        <f t="shared" si="30"/>
        <v>0</v>
      </c>
      <c r="N175" s="24">
        <f t="shared" si="31"/>
        <v>0</v>
      </c>
      <c r="O175" s="69">
        <v>0</v>
      </c>
      <c r="P175" s="76">
        <v>0</v>
      </c>
      <c r="Q175" s="73">
        <f t="shared" si="32"/>
        <v>0</v>
      </c>
      <c r="R175" s="25">
        <f t="shared" si="33"/>
        <v>0</v>
      </c>
      <c r="S175" s="18"/>
    </row>
    <row r="176" spans="1:19" x14ac:dyDescent="0.2">
      <c r="A176" s="22"/>
      <c r="B176" s="22"/>
      <c r="C176" s="22"/>
      <c r="D176" s="22"/>
      <c r="E176" s="22"/>
      <c r="F176" s="22"/>
      <c r="G176" s="22"/>
      <c r="H176" s="21"/>
      <c r="I176" s="20"/>
      <c r="J176" s="19"/>
      <c r="K176" s="58">
        <v>0</v>
      </c>
      <c r="L176" s="66">
        <v>0</v>
      </c>
      <c r="M176" s="63">
        <f t="shared" si="30"/>
        <v>0</v>
      </c>
      <c r="N176" s="24">
        <f t="shared" si="31"/>
        <v>0</v>
      </c>
      <c r="O176" s="69">
        <v>0</v>
      </c>
      <c r="P176" s="76">
        <v>0</v>
      </c>
      <c r="Q176" s="73">
        <f t="shared" si="32"/>
        <v>0</v>
      </c>
      <c r="R176" s="25">
        <f t="shared" si="33"/>
        <v>0</v>
      </c>
      <c r="S176" s="18"/>
    </row>
    <row r="177" spans="1:19" x14ac:dyDescent="0.2">
      <c r="A177" s="22"/>
      <c r="B177" s="22"/>
      <c r="C177" s="22"/>
      <c r="D177" s="22"/>
      <c r="E177" s="22"/>
      <c r="F177" s="22"/>
      <c r="G177" s="22"/>
      <c r="H177" s="21"/>
      <c r="I177" s="20"/>
      <c r="J177" s="19"/>
      <c r="K177" s="58">
        <v>0</v>
      </c>
      <c r="L177" s="66">
        <v>0</v>
      </c>
      <c r="M177" s="63">
        <f t="shared" si="30"/>
        <v>0</v>
      </c>
      <c r="N177" s="24">
        <f t="shared" si="31"/>
        <v>0</v>
      </c>
      <c r="O177" s="69">
        <v>0</v>
      </c>
      <c r="P177" s="76">
        <v>0</v>
      </c>
      <c r="Q177" s="73">
        <f t="shared" si="32"/>
        <v>0</v>
      </c>
      <c r="R177" s="25">
        <f t="shared" si="33"/>
        <v>0</v>
      </c>
      <c r="S177" s="18"/>
    </row>
    <row r="178" spans="1:19" x14ac:dyDescent="0.2">
      <c r="A178" s="22"/>
      <c r="B178" s="22"/>
      <c r="C178" s="22"/>
      <c r="D178" s="22"/>
      <c r="E178" s="22"/>
      <c r="F178" s="22"/>
      <c r="G178" s="22"/>
      <c r="H178" s="21"/>
      <c r="I178" s="20"/>
      <c r="J178" s="19"/>
      <c r="K178" s="58">
        <v>0</v>
      </c>
      <c r="L178" s="66">
        <v>0</v>
      </c>
      <c r="M178" s="63">
        <f t="shared" si="30"/>
        <v>0</v>
      </c>
      <c r="N178" s="24">
        <f t="shared" si="31"/>
        <v>0</v>
      </c>
      <c r="O178" s="69">
        <v>0</v>
      </c>
      <c r="P178" s="76">
        <v>0</v>
      </c>
      <c r="Q178" s="73">
        <f t="shared" si="32"/>
        <v>0</v>
      </c>
      <c r="R178" s="25">
        <f t="shared" si="33"/>
        <v>0</v>
      </c>
      <c r="S178" s="18"/>
    </row>
    <row r="179" spans="1:19" x14ac:dyDescent="0.2">
      <c r="A179" s="22"/>
      <c r="B179" s="22"/>
      <c r="C179" s="22"/>
      <c r="D179" s="22"/>
      <c r="E179" s="22"/>
      <c r="F179" s="22"/>
      <c r="G179" s="22"/>
      <c r="H179" s="21"/>
      <c r="I179" s="20"/>
      <c r="J179" s="19"/>
      <c r="K179" s="58">
        <v>0</v>
      </c>
      <c r="L179" s="66">
        <v>0</v>
      </c>
      <c r="M179" s="63">
        <f t="shared" si="30"/>
        <v>0</v>
      </c>
      <c r="N179" s="24">
        <f t="shared" si="31"/>
        <v>0</v>
      </c>
      <c r="O179" s="69">
        <v>0</v>
      </c>
      <c r="P179" s="76">
        <v>0</v>
      </c>
      <c r="Q179" s="73">
        <f t="shared" si="32"/>
        <v>0</v>
      </c>
      <c r="R179" s="25">
        <f t="shared" si="33"/>
        <v>0</v>
      </c>
      <c r="S179" s="18"/>
    </row>
    <row r="180" spans="1:19" x14ac:dyDescent="0.2">
      <c r="A180" s="22"/>
      <c r="B180" s="22"/>
      <c r="C180" s="22"/>
      <c r="D180" s="22"/>
      <c r="E180" s="22"/>
      <c r="F180" s="22"/>
      <c r="G180" s="22"/>
      <c r="H180" s="21"/>
      <c r="I180" s="20"/>
      <c r="J180" s="19"/>
      <c r="K180" s="58">
        <v>0</v>
      </c>
      <c r="L180" s="66">
        <v>0</v>
      </c>
      <c r="M180" s="63">
        <f t="shared" si="30"/>
        <v>0</v>
      </c>
      <c r="N180" s="24">
        <f t="shared" si="31"/>
        <v>0</v>
      </c>
      <c r="O180" s="69">
        <v>0</v>
      </c>
      <c r="P180" s="76">
        <v>0</v>
      </c>
      <c r="Q180" s="73">
        <f t="shared" si="32"/>
        <v>0</v>
      </c>
      <c r="R180" s="25">
        <f t="shared" si="33"/>
        <v>0</v>
      </c>
      <c r="S180" s="18"/>
    </row>
    <row r="181" spans="1:19" x14ac:dyDescent="0.2">
      <c r="A181" s="22"/>
      <c r="B181" s="22"/>
      <c r="C181" s="22"/>
      <c r="D181" s="22"/>
      <c r="E181" s="22"/>
      <c r="F181" s="22"/>
      <c r="G181" s="22"/>
      <c r="H181" s="21"/>
      <c r="I181" s="20"/>
      <c r="J181" s="19"/>
      <c r="K181" s="58">
        <v>0</v>
      </c>
      <c r="L181" s="66">
        <v>0</v>
      </c>
      <c r="M181" s="64">
        <f t="shared" si="30"/>
        <v>0</v>
      </c>
      <c r="N181" s="24">
        <f t="shared" si="31"/>
        <v>0</v>
      </c>
      <c r="O181" s="69">
        <v>0</v>
      </c>
      <c r="P181" s="76">
        <v>0</v>
      </c>
      <c r="Q181" s="73">
        <f t="shared" si="32"/>
        <v>0</v>
      </c>
      <c r="R181" s="25">
        <f t="shared" si="33"/>
        <v>0</v>
      </c>
      <c r="S181" s="18"/>
    </row>
    <row r="182" spans="1:19" x14ac:dyDescent="0.2">
      <c r="A182" s="22"/>
      <c r="B182" s="22"/>
      <c r="C182" s="22"/>
      <c r="D182" s="22"/>
      <c r="E182" s="22"/>
      <c r="F182" s="22"/>
      <c r="G182" s="22"/>
      <c r="H182" s="21"/>
      <c r="I182" s="20"/>
      <c r="J182" s="19"/>
      <c r="K182" s="58">
        <v>0</v>
      </c>
      <c r="L182" s="66">
        <v>0</v>
      </c>
      <c r="M182" s="64">
        <f t="shared" si="30"/>
        <v>0</v>
      </c>
      <c r="N182" s="24">
        <f t="shared" si="31"/>
        <v>0</v>
      </c>
      <c r="O182" s="69">
        <v>0</v>
      </c>
      <c r="P182" s="76">
        <v>0</v>
      </c>
      <c r="Q182" s="73">
        <f t="shared" si="32"/>
        <v>0</v>
      </c>
      <c r="R182" s="25">
        <f t="shared" si="33"/>
        <v>0</v>
      </c>
      <c r="S182" s="18"/>
    </row>
    <row r="183" spans="1:19" x14ac:dyDescent="0.2">
      <c r="A183" s="22"/>
      <c r="B183" s="22"/>
      <c r="C183" s="22"/>
      <c r="D183" s="22"/>
      <c r="E183" s="22"/>
      <c r="F183" s="22"/>
      <c r="G183" s="22"/>
      <c r="H183" s="21"/>
      <c r="I183" s="20"/>
      <c r="J183" s="19"/>
      <c r="K183" s="58">
        <v>0</v>
      </c>
      <c r="L183" s="66">
        <v>0</v>
      </c>
      <c r="M183" s="64">
        <f t="shared" si="30"/>
        <v>0</v>
      </c>
      <c r="N183" s="24">
        <f t="shared" si="31"/>
        <v>0</v>
      </c>
      <c r="O183" s="69">
        <v>0</v>
      </c>
      <c r="P183" s="76">
        <v>0</v>
      </c>
      <c r="Q183" s="73">
        <f t="shared" si="32"/>
        <v>0</v>
      </c>
      <c r="R183" s="25">
        <f t="shared" si="33"/>
        <v>0</v>
      </c>
      <c r="S183" s="18"/>
    </row>
    <row r="184" spans="1:19" x14ac:dyDescent="0.2">
      <c r="A184" s="22"/>
      <c r="B184" s="22"/>
      <c r="C184" s="22"/>
      <c r="D184" s="22"/>
      <c r="E184" s="22"/>
      <c r="F184" s="22"/>
      <c r="G184" s="22"/>
      <c r="H184" s="21"/>
      <c r="I184" s="20"/>
      <c r="J184" s="19"/>
      <c r="K184" s="58">
        <v>0</v>
      </c>
      <c r="L184" s="66">
        <v>0</v>
      </c>
      <c r="M184" s="64">
        <f t="shared" si="30"/>
        <v>0</v>
      </c>
      <c r="N184" s="24">
        <f t="shared" si="31"/>
        <v>0</v>
      </c>
      <c r="O184" s="69">
        <v>0</v>
      </c>
      <c r="P184" s="76">
        <v>0</v>
      </c>
      <c r="Q184" s="73">
        <f t="shared" si="32"/>
        <v>0</v>
      </c>
      <c r="R184" s="25">
        <f t="shared" si="33"/>
        <v>0</v>
      </c>
      <c r="S184" s="18"/>
    </row>
    <row r="185" spans="1:19" x14ac:dyDescent="0.2">
      <c r="A185" s="22"/>
      <c r="B185" s="22"/>
      <c r="C185" s="22"/>
      <c r="D185" s="22"/>
      <c r="E185" s="22"/>
      <c r="F185" s="22"/>
      <c r="G185" s="22"/>
      <c r="H185" s="21"/>
      <c r="I185" s="20"/>
      <c r="J185" s="19"/>
      <c r="K185" s="58">
        <v>0</v>
      </c>
      <c r="L185" s="66">
        <v>0</v>
      </c>
      <c r="M185" s="64">
        <f t="shared" si="30"/>
        <v>0</v>
      </c>
      <c r="N185" s="24">
        <f t="shared" si="31"/>
        <v>0</v>
      </c>
      <c r="O185" s="69">
        <v>0</v>
      </c>
      <c r="P185" s="76">
        <v>0</v>
      </c>
      <c r="Q185" s="73">
        <f t="shared" si="32"/>
        <v>0</v>
      </c>
      <c r="R185" s="25">
        <f t="shared" si="33"/>
        <v>0</v>
      </c>
      <c r="S185" s="18"/>
    </row>
    <row r="186" spans="1:19" x14ac:dyDescent="0.2">
      <c r="A186" s="22"/>
      <c r="B186" s="22"/>
      <c r="C186" s="22"/>
      <c r="D186" s="22"/>
      <c r="E186" s="22"/>
      <c r="F186" s="22"/>
      <c r="G186" s="22"/>
      <c r="H186" s="21"/>
      <c r="I186" s="20"/>
      <c r="J186" s="19"/>
      <c r="K186" s="59">
        <v>0</v>
      </c>
      <c r="L186" s="66">
        <v>0</v>
      </c>
      <c r="M186" s="64">
        <f t="shared" si="30"/>
        <v>0</v>
      </c>
      <c r="N186" s="24">
        <f t="shared" si="31"/>
        <v>0</v>
      </c>
      <c r="O186" s="69">
        <v>0</v>
      </c>
      <c r="P186" s="76">
        <v>0</v>
      </c>
      <c r="Q186" s="73">
        <f t="shared" si="32"/>
        <v>0</v>
      </c>
      <c r="R186" s="25">
        <f t="shared" si="33"/>
        <v>0</v>
      </c>
      <c r="S186" s="18"/>
    </row>
    <row r="187" spans="1:19" x14ac:dyDescent="0.2">
      <c r="A187" s="22"/>
      <c r="B187" s="22"/>
      <c r="C187" s="22"/>
      <c r="D187" s="22"/>
      <c r="E187" s="22"/>
      <c r="F187" s="22"/>
      <c r="G187" s="22"/>
      <c r="H187" s="21"/>
      <c r="I187" s="20"/>
      <c r="J187" s="19"/>
      <c r="K187" s="59">
        <v>0</v>
      </c>
      <c r="L187" s="66">
        <v>0</v>
      </c>
      <c r="M187" s="64">
        <f t="shared" si="30"/>
        <v>0</v>
      </c>
      <c r="N187" s="24">
        <f t="shared" si="31"/>
        <v>0</v>
      </c>
      <c r="O187" s="69">
        <v>0</v>
      </c>
      <c r="P187" s="76">
        <v>0</v>
      </c>
      <c r="Q187" s="73">
        <f t="shared" si="32"/>
        <v>0</v>
      </c>
      <c r="R187" s="25">
        <f t="shared" si="33"/>
        <v>0</v>
      </c>
      <c r="S187" s="18"/>
    </row>
    <row r="188" spans="1:19" x14ac:dyDescent="0.2">
      <c r="A188" s="22"/>
      <c r="B188" s="22"/>
      <c r="C188" s="22"/>
      <c r="D188" s="22"/>
      <c r="E188" s="22"/>
      <c r="F188" s="22"/>
      <c r="G188" s="22"/>
      <c r="H188" s="21"/>
      <c r="I188" s="20"/>
      <c r="J188" s="19"/>
      <c r="K188" s="59">
        <v>0</v>
      </c>
      <c r="L188" s="66">
        <v>0</v>
      </c>
      <c r="M188" s="64">
        <f t="shared" si="30"/>
        <v>0</v>
      </c>
      <c r="N188" s="24">
        <f t="shared" si="31"/>
        <v>0</v>
      </c>
      <c r="O188" s="69">
        <v>0</v>
      </c>
      <c r="P188" s="76">
        <v>0</v>
      </c>
      <c r="Q188" s="73">
        <f t="shared" si="32"/>
        <v>0</v>
      </c>
      <c r="R188" s="25">
        <f t="shared" si="33"/>
        <v>0</v>
      </c>
      <c r="S188" s="18"/>
    </row>
    <row r="189" spans="1:19" x14ac:dyDescent="0.2">
      <c r="A189" s="22"/>
      <c r="B189" s="22"/>
      <c r="C189" s="22"/>
      <c r="D189" s="22"/>
      <c r="E189" s="22"/>
      <c r="F189" s="22"/>
      <c r="G189" s="22"/>
      <c r="H189" s="21"/>
      <c r="I189" s="20"/>
      <c r="J189" s="19"/>
      <c r="K189" s="59">
        <v>0</v>
      </c>
      <c r="L189" s="66">
        <v>0</v>
      </c>
      <c r="M189" s="64">
        <f t="shared" si="30"/>
        <v>0</v>
      </c>
      <c r="N189" s="24">
        <f t="shared" si="31"/>
        <v>0</v>
      </c>
      <c r="O189" s="70">
        <v>0</v>
      </c>
      <c r="P189" s="76">
        <v>0</v>
      </c>
      <c r="Q189" s="73">
        <f t="shared" si="32"/>
        <v>0</v>
      </c>
      <c r="R189" s="25">
        <f t="shared" si="33"/>
        <v>0</v>
      </c>
      <c r="S189" s="18"/>
    </row>
    <row r="190" spans="1:19" ht="12.75" thickBot="1" x14ac:dyDescent="0.25">
      <c r="A190" s="17"/>
      <c r="B190" s="17"/>
      <c r="C190" s="17"/>
      <c r="D190" s="17"/>
      <c r="E190" s="17"/>
      <c r="F190" s="17"/>
      <c r="G190" s="17"/>
      <c r="H190" s="16"/>
      <c r="I190" s="15"/>
      <c r="J190" s="14"/>
      <c r="K190" s="60">
        <v>0</v>
      </c>
      <c r="L190" s="66">
        <v>0</v>
      </c>
      <c r="M190" s="64">
        <f t="shared" si="30"/>
        <v>0</v>
      </c>
      <c r="N190" s="24">
        <f t="shared" si="31"/>
        <v>0</v>
      </c>
      <c r="O190" s="71">
        <v>0</v>
      </c>
      <c r="P190" s="76">
        <v>0</v>
      </c>
      <c r="Q190" s="73">
        <f t="shared" si="32"/>
        <v>0</v>
      </c>
      <c r="R190" s="38">
        <f t="shared" si="33"/>
        <v>0</v>
      </c>
      <c r="S190" s="8"/>
    </row>
    <row r="191" spans="1:19" s="9" customFormat="1" ht="22.5" customHeight="1" thickBot="1" x14ac:dyDescent="0.25">
      <c r="A191" s="13" t="s">
        <v>0</v>
      </c>
      <c r="B191" s="10"/>
      <c r="C191" s="10"/>
      <c r="D191" s="10"/>
      <c r="E191" s="10"/>
      <c r="F191" s="10"/>
      <c r="G191" s="10"/>
      <c r="H191" s="12"/>
      <c r="I191" s="11"/>
      <c r="J191" s="10"/>
      <c r="K191" s="61">
        <f t="shared" ref="K191:R191" si="34">SUM(K7:K190)</f>
        <v>1576922.6900000002</v>
      </c>
      <c r="L191" s="67">
        <f t="shared" si="34"/>
        <v>78806.61000000003</v>
      </c>
      <c r="M191" s="65">
        <f t="shared" si="34"/>
        <v>75605.010800000033</v>
      </c>
      <c r="N191" s="51">
        <f t="shared" si="34"/>
        <v>2216.3691999999992</v>
      </c>
      <c r="O191" s="72">
        <f t="shared" si="34"/>
        <v>2164326.87</v>
      </c>
      <c r="P191" s="77">
        <f t="shared" si="34"/>
        <v>396167.59</v>
      </c>
      <c r="Q191" s="74">
        <f t="shared" si="34"/>
        <v>384341.93760000012</v>
      </c>
      <c r="R191" s="52">
        <f t="shared" si="34"/>
        <v>11825.652399999999</v>
      </c>
      <c r="S191" s="8"/>
    </row>
    <row r="192" spans="1:19" x14ac:dyDescent="0.2">
      <c r="S192" s="8"/>
    </row>
  </sheetData>
  <mergeCells count="3">
    <mergeCell ref="A5:D5"/>
    <mergeCell ref="K5:N5"/>
    <mergeCell ref="O5:R5"/>
  </mergeCells>
  <phoneticPr fontId="8" type="noConversion"/>
  <printOptions horizontalCentered="1"/>
  <pageMargins left="0.25" right="0.25" top="0.25" bottom="0.25" header="0.25" footer="0.25"/>
  <pageSetup paperSize="5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1:O15"/>
  <sheetViews>
    <sheetView workbookViewId="0">
      <selection activeCell="F3" sqref="F3"/>
    </sheetView>
  </sheetViews>
  <sheetFormatPr defaultRowHeight="15.75" x14ac:dyDescent="0.25"/>
  <cols>
    <col min="1" max="2" width="9.140625" style="41"/>
    <col min="3" max="3" width="2.85546875" style="41" customWidth="1"/>
    <col min="4" max="4" width="16.85546875" style="41" customWidth="1"/>
    <col min="5" max="7" width="13.28515625" style="41" customWidth="1"/>
    <col min="8" max="8" width="14.28515625" style="41" bestFit="1" customWidth="1"/>
    <col min="9" max="9" width="13.28515625" style="41" customWidth="1"/>
    <col min="10" max="11" width="14.28515625" style="41" bestFit="1" customWidth="1"/>
    <col min="12" max="12" width="13.28515625" style="41" customWidth="1"/>
    <col min="13" max="13" width="10.140625" style="41" bestFit="1" customWidth="1"/>
    <col min="14" max="14" width="15" style="41" customWidth="1"/>
    <col min="15" max="15" width="14.28515625" style="41" customWidth="1"/>
    <col min="16" max="16384" width="9.140625" style="41"/>
  </cols>
  <sheetData>
    <row r="1" spans="4:15" ht="16.5" thickBot="1" x14ac:dyDescent="0.3"/>
    <row r="2" spans="4:15" ht="36.75" customHeight="1" x14ac:dyDescent="0.25">
      <c r="E2" s="322" t="s">
        <v>258</v>
      </c>
      <c r="F2" s="323"/>
      <c r="G2" s="323"/>
      <c r="H2" s="324"/>
      <c r="I2" s="325" t="s">
        <v>259</v>
      </c>
      <c r="J2" s="326"/>
      <c r="K2" s="326"/>
      <c r="L2" s="327"/>
    </row>
    <row r="3" spans="4:15" ht="48" thickBot="1" x14ac:dyDescent="0.3">
      <c r="E3" s="42" t="s">
        <v>240</v>
      </c>
      <c r="F3" s="43" t="s">
        <v>241</v>
      </c>
      <c r="G3" s="44" t="s">
        <v>238</v>
      </c>
      <c r="H3" s="45" t="s">
        <v>237</v>
      </c>
      <c r="I3" s="46" t="s">
        <v>240</v>
      </c>
      <c r="J3" s="47" t="s">
        <v>239</v>
      </c>
      <c r="K3" s="47" t="s">
        <v>238</v>
      </c>
      <c r="L3" s="48" t="s">
        <v>237</v>
      </c>
    </row>
    <row r="4" spans="4:15" ht="24.75" customHeight="1" thickBot="1" x14ac:dyDescent="0.3">
      <c r="D4" s="49" t="s">
        <v>0</v>
      </c>
      <c r="E4" s="42">
        <f>'1st Quarter 2012'!K180+'2nd Quarter 2012'!E184+'3rd Quarter 2012'!K194+'4th Quarter 2012'!K191</f>
        <v>5907735.7440000009</v>
      </c>
      <c r="F4" s="82">
        <f>'1st Quarter 2012'!L180+'2nd Quarter 2012'!F184+'3rd Quarter 2012'!L194+'4th Quarter 2012'!L191</f>
        <v>306220.68</v>
      </c>
      <c r="G4" s="53">
        <f>'1st Quarter 2012'!M180+'2nd Quarter 2012'!G184+'3rd Quarter 2012'!M194+'4th Quarter 2012'!M191</f>
        <v>296509.31480000005</v>
      </c>
      <c r="H4" s="54">
        <f>'1st Quarter 2012'!N180+'2nd Quarter 2012'!H184+'3rd Quarter 2012'!N194+'4th Quarter 2012'!N191</f>
        <v>8728.829700000002</v>
      </c>
      <c r="I4" s="50">
        <f>'1st Quarter 2012'!O180+'2nd Quarter 2012'!I184+'3rd Quarter 2012'!O194+'4th Quarter 2012'!O191</f>
        <v>8250150.0700000003</v>
      </c>
      <c r="J4" s="55">
        <f>'1st Quarter 2012'!P180+'2nd Quarter 2012'!J184+'3rd Quarter 2012'!P194+'4th Quarter 2012'!P191</f>
        <v>1588996.8900000001</v>
      </c>
      <c r="K4" s="55">
        <f>'1st Quarter 2012'!Q180+'2nd Quarter 2012'!K184+'3rd Quarter 2012'!Q194+'4th Quarter 2012'!Q191</f>
        <v>1541933.111</v>
      </c>
      <c r="L4" s="56">
        <f>'1st Quarter 2012'!R180+'2nd Quarter 2012'!L184+'3rd Quarter 2012'!R194+'4th Quarter 2012'!R191</f>
        <v>47063.7808</v>
      </c>
    </row>
    <row r="15" spans="4:15" s="78" customFormat="1" ht="78.75" x14ac:dyDescent="0.25">
      <c r="D15" s="79" t="s">
        <v>265</v>
      </c>
      <c r="E15" s="80">
        <f>SUM(E4+I4)</f>
        <v>14157885.814000001</v>
      </c>
      <c r="G15" s="79" t="s">
        <v>264</v>
      </c>
      <c r="H15" s="83">
        <f>SUM(F4+J4)</f>
        <v>1895217.57</v>
      </c>
      <c r="J15" s="79" t="s">
        <v>262</v>
      </c>
      <c r="K15" s="81">
        <f>SUM(G4+K4)</f>
        <v>1838442.4258000001</v>
      </c>
      <c r="L15" s="79"/>
      <c r="N15" s="79" t="s">
        <v>263</v>
      </c>
      <c r="O15" s="81">
        <f>SUM(L4+H4)</f>
        <v>55792.610500000003</v>
      </c>
    </row>
  </sheetData>
  <mergeCells count="2">
    <mergeCell ref="E2:H2"/>
    <mergeCell ref="I2:L2"/>
  </mergeCells>
  <phoneticPr fontId="8" type="noConversion"/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1st Quarter 2012</vt:lpstr>
      <vt:lpstr>2nd Quarter 2012</vt:lpstr>
      <vt:lpstr>3rd Quarter 2012</vt:lpstr>
      <vt:lpstr>4th Quarter 2012</vt:lpstr>
      <vt:lpstr>Totals</vt:lpstr>
      <vt:lpstr>Sheet1</vt:lpstr>
      <vt:lpstr>'1st Quarter 2012'!Print_Area</vt:lpstr>
      <vt:lpstr>'2nd Quarter 2012'!Print_Area</vt:lpstr>
      <vt:lpstr>'3rd Quarter 2012'!Print_Area</vt:lpstr>
      <vt:lpstr>'4th Quarter 2012'!Print_Area</vt:lpstr>
      <vt:lpstr>'1st Quarter 2012'!Print_Titles</vt:lpstr>
      <vt:lpstr>'2nd Quarter 2012'!Print_Titles</vt:lpstr>
      <vt:lpstr>'3rd Quarter 2012'!Print_Titles</vt:lpstr>
      <vt:lpstr>'4th Quarter 2012'!Print_Titles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Cremeans, Carolyn</dc:creator>
  <cp:lastModifiedBy>Ohio-DNR</cp:lastModifiedBy>
  <cp:lastPrinted>2012-08-22T20:03:07Z</cp:lastPrinted>
  <dcterms:created xsi:type="dcterms:W3CDTF">2012-04-05T16:34:00Z</dcterms:created>
  <dcterms:modified xsi:type="dcterms:W3CDTF">2014-10-16T18:00:54Z</dcterms:modified>
</cp:coreProperties>
</file>